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05" tabRatio="596" activeTab="0"/>
  </bookViews>
  <sheets>
    <sheet name="за 2022" sheetId="1" r:id="rId1"/>
    <sheet name="Лист1" sheetId="2" r:id="rId2"/>
  </sheets>
  <definedNames>
    <definedName name="_xlnm._FilterDatabase" localSheetId="0" hidden="1">'за 2022'!$Y$1:$Y$24</definedName>
    <definedName name="Z_027ED452_6E36_405C_A380_C4AAA8274A51_.wvu.FilterData" localSheetId="0" hidden="1">'за 2022'!$B$3:$BI$23</definedName>
    <definedName name="Z_06F3E528_7FD7_45EA_9733_70696AB6E064_.wvu.FilterData" localSheetId="0" hidden="1">'за 2022'!$B$3:$CC$23</definedName>
    <definedName name="Z_06F3E528_7FD7_45EA_9733_70696AB6E064_.wvu.PrintTitles" localSheetId="0" hidden="1">'за 2022'!$B:$B</definedName>
    <definedName name="Z_1E58ABDF_F5FA_4F2B_9F79_57A1C9A64C57_.wvu.FilterData" localSheetId="0" hidden="1">'за 2022'!$B$3:$CC$23</definedName>
    <definedName name="Z_2FCE8099_1417_485A_8511_EE723EEA4481_.wvu.FilterData" localSheetId="0" hidden="1">'за 2022'!$B$3:$BI$23</definedName>
    <definedName name="Z_3EA3AE44_20E6_4193_A2F8_53C22C0865C0_.wvu.FilterData" localSheetId="0" hidden="1">'за 2022'!$B$3:$CC$23</definedName>
    <definedName name="Z_47618C2E_2D42_45CA_BC54_3925FFBF6CE6_.wvu.FilterData" localSheetId="0" hidden="1">'за 2022'!$B$3:$BI$23</definedName>
    <definedName name="Z_5623871A_FE63_4492_ACCA_57FBC37D74A2_.wvu.FilterData" localSheetId="0" hidden="1">'за 2022'!$B$3:$BI$23</definedName>
    <definedName name="Z_67FD0576_AFA8_4CFA_A2B0_67851B563777_.wvu.FilterData" localSheetId="0" hidden="1">'за 2022'!$B$3:$CC$23</definedName>
    <definedName name="Z_7DFBAF4F_EE4F_4154_8998_FD24AFC87B75_.wvu.FilterData" localSheetId="0" hidden="1">'за 2022'!$B$3:$BI$23</definedName>
    <definedName name="Z_83B01B27_C2A7_4B20_A590_F8781D350302_.wvu.FilterData" localSheetId="0" hidden="1">'за 2022'!$B$3:$BI$23</definedName>
    <definedName name="Z_8479B930_2ECF_4EA0_A962_FA0F8FFA65E9_.wvu.Cols" localSheetId="0" hidden="1">'за 2022'!#REF!</definedName>
    <definedName name="Z_8479B930_2ECF_4EA0_A962_FA0F8FFA65E9_.wvu.FilterData" localSheetId="0" hidden="1">'за 2022'!$B$3:$BI$23</definedName>
    <definedName name="Z_8479B930_2ECF_4EA0_A962_FA0F8FFA65E9_.wvu.PrintTitles" localSheetId="0" hidden="1">'за 2022'!$B:$B</definedName>
    <definedName name="Z_86509CF0_1693_4145_BD67_1D5B5BC26910_.wvu.Cols" localSheetId="0" hidden="1">'за 2022'!#REF!,'за 2022'!$AZ:$BC</definedName>
    <definedName name="Z_86509CF0_1693_4145_BD67_1D5B5BC26910_.wvu.FilterData" localSheetId="0" hidden="1">'за 2022'!$B$3:$BI$23</definedName>
    <definedName name="Z_87FAD824_FED7_4F1B_9277_9B725CB39092_.wvu.FilterData" localSheetId="0" hidden="1">'за 2022'!$B$3:$CC$23</definedName>
    <definedName name="Z_9625BFD3_6AEA_44D4_8F34_A9CE23E02485_.wvu.FilterData" localSheetId="0" hidden="1">'за 2022'!$B$3:$CC$23</definedName>
    <definedName name="Z_96F19E6A_E9EC_4613_AA7E_553FFAF2726F_.wvu.FilterData" localSheetId="0" hidden="1">'за 2022'!$B$3:$BI$23</definedName>
    <definedName name="Z_A073C89F_C785_4083_91CF_BBD92C69538C_.wvu.FilterData" localSheetId="0" hidden="1">'за 2022'!$B$3:$BI$23</definedName>
    <definedName name="Z_A0CB5671_798E_47D4_8F2F_926DE6C0913F_.wvu.FilterData" localSheetId="0" hidden="1">'за 2022'!$B$3:$BI$23</definedName>
    <definedName name="Z_CC3239AA_6ABC_4AD9_82FB_E11EF96A938B_.wvu.FilterData" localSheetId="0" hidden="1">'за 2022'!$B$3:$CC$23</definedName>
    <definedName name="Z_CCE22413_FD19_4F63_B002_75D8202D430D_.wvu.FilterData" localSheetId="0" hidden="1">'за 2022'!$B$3:$CC$23</definedName>
    <definedName name="Z_E3C09BFA_8B90_4516_B4A1_C40194786251_.wvu.FilterData" localSheetId="0" hidden="1">'за 2022'!$B$3:$CC$23</definedName>
    <definedName name="Z_E6E35B51_2B6C_4505_80DA_44E3E0129050_.wvu.FilterData" localSheetId="0" hidden="1">'за 2022'!$B$3:$CC$23</definedName>
    <definedName name="_xlnm.Print_Titles" localSheetId="0">'за 2022'!$B:$B</definedName>
    <definedName name="_xlnm.Print_Area" localSheetId="0">'за 2022'!$A$1:$CK$24</definedName>
  </definedNames>
  <calcPr fullCalcOnLoad="1"/>
</workbook>
</file>

<file path=xl/sharedStrings.xml><?xml version="1.0" encoding="utf-8"?>
<sst xmlns="http://schemas.openxmlformats.org/spreadsheetml/2006/main" count="300" uniqueCount="116">
  <si>
    <t>Муниципальное образование</t>
  </si>
  <si>
    <t>Расчет целевого значения индикатора</t>
  </si>
  <si>
    <t>Бальная оценка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</si>
  <si>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</si>
  <si>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</si>
  <si>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</si>
  <si>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</si>
  <si>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</si>
  <si>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</si>
  <si>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</si>
  <si>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</si>
  <si>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</si>
  <si>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</si>
  <si>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</si>
  <si>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</si>
  <si>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(0;-1)</t>
  </si>
  <si>
    <t>Бальная оценка (0;1)</t>
  </si>
  <si>
    <t>Бальная оценка  (0;-1)</t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</si>
  <si>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</si>
  <si>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</si>
  <si>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</si>
  <si>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</si>
  <si>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</si>
  <si>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</si>
  <si>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</si>
  <si>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</si>
  <si>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</si>
  <si>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</si>
  <si>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</si>
  <si>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</si>
  <si>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</si>
  <si>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</si>
  <si>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</si>
  <si>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</si>
  <si>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</si>
  <si>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</si>
  <si>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</si>
  <si>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</si>
  <si>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</si>
  <si>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</si>
  <si>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</si>
  <si>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</si>
  <si>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10"/>
        <color indexed="10"/>
        <rFont val="Times New Roman"/>
        <family val="1"/>
      </rPr>
      <t>за отчетный год</t>
    </r>
  </si>
  <si>
    <t>Р4 Отношение показателей уточненного плана по налоговым и неналоговым доходам к показателям первоначально плана</t>
  </si>
  <si>
    <t>Аi – уточненный план в соответствии с решением о бюджете на конец отчетного периода по налоговым и неналоговым доходам в i-м сельском поселении</t>
  </si>
  <si>
    <t>Бi – первоначальный план в соответствии с решением о бюджете на отчетный финансовый год по налоговым и  неналоговым доходам в i-м сельском поселенииобразовании</t>
  </si>
  <si>
    <t>Р5 Динамика поступления налоговых доходов</t>
  </si>
  <si>
    <t>Аi – сумма поступления налоговых доходов в бюджет в i-м сельского поселения на конец отчетного периода текущего года</t>
  </si>
  <si>
    <t>Бi – сумма поступления налоговых доходов в бюджет в i-м сельского поселения на конец соответствующего отчетного периода предыдущего года в сопоставимых условиях</t>
  </si>
  <si>
    <t>Р6 Изменение недоимки по налоговым и неналоговым платежам</t>
  </si>
  <si>
    <t>Нн – недоимка на начало года по территории i-го сельского поселения</t>
  </si>
  <si>
    <t>Нк – недоимка на конец отчетного периода по территории i-го сельского поселения</t>
  </si>
  <si>
    <t>А1i – уточненный план по налоговым и неналоговым доходам в соответствии с решением о бюджете на конец отчетного года в i-м сельском поселении</t>
  </si>
  <si>
    <t>В1i – уточненный план по дотации на выравнивание бюджетной обеспеченности и дотации на сбалансированность на конец отчетного года</t>
  </si>
  <si>
    <t>А2i – уточненный план по налоговым и неналоговым доходам на конец года, предшествующего отчетному, в i-м сельском поселении</t>
  </si>
  <si>
    <t xml:space="preserve">Бальная оценка   О5=-1, если         
Р5  ниже среднерайонного уровня
</t>
  </si>
  <si>
    <t xml:space="preserve">Бальная оценка   О7=1, если Р7 &gt;= 1,00
О7=0, если Р7 &lt; 1,00
</t>
  </si>
  <si>
    <t>Р7 Динамика соотношения объема налоговых и неналоговых доходов бюджета сельского поселения и объема дотации на выравнивание бюджетной обеспеченности и дотации на сбалансированность</t>
  </si>
  <si>
    <t xml:space="preserve">Бальная оценка     О6 = 1, если динамика с минусом;
О6 = 0, если динамика с плюсом
</t>
  </si>
  <si>
    <t>Дi– фактический объем доходов бюджета i-го муниципального образования на конец отчетного периода</t>
  </si>
  <si>
    <t xml:space="preserve">Гi – фактический объем безвозмездных поступлений i-го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</si>
  <si>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i-го муниципального образования на конец отчетного периода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</si>
  <si>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</si>
  <si>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Аi - уточненный план расходов на содержание органов местного самоуправления i-го сельского поселения на конец отчетного периода</t>
  </si>
  <si>
    <t>Аi- фактический размер  дефицита бюджета i-го муниципального образования на конец отчетного периода (тыс. руб.)</t>
  </si>
  <si>
    <t>Бi – утвержденный Правительством области норматив формирования расходов на содержание органов местного самоуправления</t>
  </si>
  <si>
    <t>Р3 Удельный вес расходов бюджета, формируемых в рамках муниципальных программ, в общем объеме расходов бюджета поселения</t>
  </si>
  <si>
    <t>Аi- исполнение бюджета i-го сельского поселения по расходам, формируемым в рамках муниципальных программ на конец отчетного периода</t>
  </si>
  <si>
    <t>Бальная оценка                   (5;2 или -1)</t>
  </si>
  <si>
    <t>Р8 Отклонение расходов в IV квартале от среднего объема расходов за I-III кварталы без учета расходов произведенных за счет целевых средств</t>
  </si>
  <si>
    <t>А4i- исполнение по расходам i-го поселения в IV квартале текущего финансового года без учета расходов, произведенных за счет целевых средств</t>
  </si>
  <si>
    <t>А1i - исполнение по расходам i-го сельского поселения в 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</si>
  <si>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</si>
  <si>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III квартале финансового года без учета расходов, произведенных за счет целевых средств</t>
  </si>
  <si>
    <t xml:space="preserve">Бальная оценка </t>
  </si>
  <si>
    <t>Бальная оценка O8=1, если 0,7&lt;=Р8&lt;=1,3; O8=0,5, если 0,5&lt;=Р8&lt;0,7; 1,3&lt;Р8&lt;=1,5; О8=0, если Р8&lt;0,5; Р8&gt;1,5</t>
  </si>
  <si>
    <r>
      <t xml:space="preserve">Р9 Наличие просроченной кредиторской задолженности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</si>
  <si>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t>Аi- объем просроченной кредиторской задолженности в i-ом сельском поселении на конец отчетного периода</t>
  </si>
  <si>
    <r>
      <t xml:space="preserve">Р10 Динамика удельного веса дебиторской задолженности к объему расходов бюджета   </t>
    </r>
    <r>
      <rPr>
        <b/>
        <sz val="10"/>
        <color indexed="10"/>
        <rFont val="Times New Roman"/>
        <family val="1"/>
      </rPr>
      <t xml:space="preserve">                  </t>
    </r>
  </si>
  <si>
    <t>А1i - объем дебиторской задолженности на конец отчетного периода в i-ом сельском поселении</t>
  </si>
  <si>
    <t>Б 1i –фактический объем расходов бюджета за отчетный год в i-ом сельском поселении</t>
  </si>
  <si>
    <t>А2i - объем дебиторской задолженности на конец года, предшествующего отчетному, в i-ом сельском поселении</t>
  </si>
  <si>
    <t>В2i- фактический объем расходов за год, предшествующий отчетному, в i-ом сельском поселении</t>
  </si>
  <si>
    <t>Бальная оценка О10=1,если Р10&lt;=1; О10=0, если Р10&gt;1</t>
  </si>
  <si>
    <t>Р11 Наличие фактов использования средств не по целевому назначению, выявленных в ходе контрольных мероприятий</t>
  </si>
  <si>
    <t>Аi – наличие фактов использования средств не по целевому назначению</t>
  </si>
  <si>
    <t>Р 12 Своевременность возврата в районный бюджет отстатков целевых средств, полученных и неиспользованных муниципальными образованиями в отчетном году</t>
  </si>
  <si>
    <t>Аi - возврат в установленный срок в районный бюджет остатков целевых средств, полученных и неиспользованных в i-ом сельском поселении в отчетном году</t>
  </si>
  <si>
    <t>Р 13 Выполнение значения целевого показателя "Средняя заработная плата" работников муниципальных учреждений культуры (основного персонала)</t>
  </si>
  <si>
    <t>Аi - выполнение значения целевого показателя "Средняя заработная плата" работников муниципальных учреждений культуры (основного персонала) в отчетном периоде в i-ом сельском поселении</t>
  </si>
  <si>
    <t>Пi- размещение в средствах массовой информации и (или) на официальном сайте сельского поселения проекта местного бюджета (+1)</t>
  </si>
  <si>
    <t>Бi- размещение в средствах массовой информации и (или) на официальном сайте сельского поселения решения об утверждении местного бюджета на отчетный финансовый год (+1)</t>
  </si>
  <si>
    <t>Оi- размещение в средствах массовой информации и (или) на официальном сайте сельского поселения годового отчета об исполнении местного бюджета(+1)</t>
  </si>
  <si>
    <t>Бальная оценка     О14 = 1, если Р14=3; О14=0, если Р14&lt;3</t>
  </si>
  <si>
    <t>Р14 - Размещение в средствах массовой информации и (или) на официальном сайте сельского поселения проекта бюджета, решения об утверждении бюджета, годового отчета о его исполнении</t>
  </si>
  <si>
    <t>Бальная оценка (-0,5;0,5)</t>
  </si>
  <si>
    <t>Аi Наличие муниципального правовового акта, устанавливающего порядок формирования муниципального задания</t>
  </si>
  <si>
    <t>Аi Наличие муниципального правовового акта, устанавливающего порядок финансового обеспечения выполнения муниципального задания</t>
  </si>
  <si>
    <t>Р21- Муниципальный правовой акт, устанавливающий порядок формирования муниципального задания</t>
  </si>
  <si>
    <t>Р22-Муниципальный правовой акт, устанавливающий порядок финансового обеспечения выполнения муниципального задания</t>
  </si>
  <si>
    <t>Р23-Муниципальный правовой акт, устанавливающий порядок разработки, утверждения и реализации муниципального задания</t>
  </si>
  <si>
    <t>Аi Наличие муниципального правовового акта, устанавливающего порядок разработки, утверждения и реализации муниципальных программ</t>
  </si>
  <si>
    <t>да</t>
  </si>
  <si>
    <t>нет</t>
  </si>
  <si>
    <r>
      <t>Бальная оценка                   (</t>
    </r>
    <r>
      <rPr>
        <b/>
        <sz val="8"/>
        <rFont val="Times New Roman"/>
        <family val="1"/>
      </rPr>
      <t>О4=1</t>
    </r>
    <r>
      <rPr>
        <sz val="8"/>
        <rFont val="Times New Roman"/>
        <family val="1"/>
      </rPr>
      <t xml:space="preserve">, если         
0,95&lt;=Р4 &lt;=1,05
</t>
    </r>
    <r>
      <rPr>
        <b/>
        <sz val="8"/>
        <rFont val="Times New Roman"/>
        <family val="1"/>
      </rPr>
      <t>О4=0,5</t>
    </r>
    <r>
      <rPr>
        <sz val="8"/>
        <rFont val="Times New Roman"/>
        <family val="1"/>
      </rPr>
      <t xml:space="preserve">, если 
0,85&lt;=Р4&lt;0,95; 1,05&lt;Р4&lt;=1,15
</t>
    </r>
    <r>
      <rPr>
        <b/>
        <sz val="8"/>
        <rFont val="Times New Roman"/>
        <family val="1"/>
      </rPr>
      <t>О4=0</t>
    </r>
    <r>
      <rPr>
        <sz val="8"/>
        <rFont val="Times New Roman"/>
        <family val="1"/>
      </rPr>
      <t xml:space="preserve">,            если Р4&lt;0,85; Р4&gt;1,15)
</t>
    </r>
  </si>
  <si>
    <t>не выполнено</t>
  </si>
  <si>
    <t>выполнено</t>
  </si>
  <si>
    <t>-</t>
  </si>
  <si>
    <t>не было остатков</t>
  </si>
  <si>
    <t>В2i – уточненный план по дотации на выравнивание бюджетной обеспеченности,  дотации на сбалансированность на конец года, предшествующего отчетному в i-м сельском поселении</t>
  </si>
  <si>
    <r>
      <rPr>
        <sz val="8"/>
        <rFont val="Times New Roman"/>
        <family val="1"/>
      </rPr>
      <t xml:space="preserve">    Б i – исполнение бюджета i-го сельского поселения по расходам на конец отчетного периода, за исключением расходов, осуществляемых за счет целевых межбюджетных трансфертов, предоставляемых из бюджетов другого уровня</t>
    </r>
    <r>
      <rPr>
        <sz val="8"/>
        <color indexed="10"/>
        <rFont val="Times New Roman"/>
        <family val="1"/>
      </rPr>
      <t xml:space="preserve">                                          </t>
    </r>
  </si>
  <si>
    <t>Мониторинг оценки  качества организации и осуществления бюджетного процесса по итогам исполнения местных бюджетов за 2022 год</t>
  </si>
  <si>
    <t>154,42932 возврат 27.01.2023</t>
  </si>
  <si>
    <t>1,19955 возврат 24.01.2023</t>
  </si>
  <si>
    <t>факты отсутствуют</t>
  </si>
  <si>
    <t>&lt;1,11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</si>
</sst>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3" fillId="34" borderId="11" xfId="0" applyFont="1" applyFill="1" applyBorder="1" applyAlignment="1">
      <alignment horizontal="center" vertical="top" wrapText="1"/>
    </xf>
    <xf numFmtId="177" fontId="3" fillId="36" borderId="10" xfId="0" applyNumberFormat="1" applyFont="1" applyFill="1" applyBorder="1" applyAlignment="1">
      <alignment horizontal="center" vertical="top" wrapText="1"/>
    </xf>
    <xf numFmtId="177" fontId="3" fillId="36" borderId="11" xfId="0" applyNumberFormat="1" applyFont="1" applyFill="1" applyBorder="1" applyAlignment="1">
      <alignment horizontal="center" vertical="top" wrapText="1"/>
    </xf>
    <xf numFmtId="2" fontId="8" fillId="36" borderId="1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/>
    </xf>
    <xf numFmtId="0" fontId="3" fillId="37" borderId="12" xfId="0" applyFont="1" applyFill="1" applyBorder="1" applyAlignment="1">
      <alignment horizontal="center" vertical="top" wrapText="1"/>
    </xf>
    <xf numFmtId="179" fontId="3" fillId="37" borderId="12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3" fillId="37" borderId="10" xfId="0" applyNumberFormat="1" applyFont="1" applyFill="1" applyBorder="1" applyAlignment="1">
      <alignment horizontal="center"/>
    </xf>
    <xf numFmtId="177" fontId="3" fillId="37" borderId="11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177" fontId="0" fillId="37" borderId="0" xfId="0" applyNumberFormat="1" applyFill="1" applyAlignment="1">
      <alignment/>
    </xf>
    <xf numFmtId="177" fontId="5" fillId="37" borderId="10" xfId="0" applyNumberFormat="1" applyFont="1" applyFill="1" applyBorder="1" applyAlignment="1">
      <alignment horizontal="center" vertical="top" wrapText="1"/>
    </xf>
    <xf numFmtId="177" fontId="3" fillId="37" borderId="10" xfId="0" applyNumberFormat="1" applyFont="1" applyFill="1" applyBorder="1" applyAlignment="1">
      <alignment horizontal="center" vertical="top" wrapText="1"/>
    </xf>
    <xf numFmtId="177" fontId="4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0" fontId="13" fillId="38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179" fontId="13" fillId="36" borderId="10" xfId="0" applyNumberFormat="1" applyFont="1" applyFill="1" applyBorder="1" applyAlignment="1">
      <alignment horizontal="center" vertical="top" wrapText="1"/>
    </xf>
    <xf numFmtId="177" fontId="13" fillId="34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77" fontId="13" fillId="36" borderId="10" xfId="0" applyNumberFormat="1" applyFont="1" applyFill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7" fontId="3" fillId="37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9" fontId="3" fillId="36" borderId="10" xfId="0" applyNumberFormat="1" applyFont="1" applyFill="1" applyBorder="1" applyAlignment="1">
      <alignment horizontal="center" vertical="top" wrapText="1"/>
    </xf>
    <xf numFmtId="177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179" fontId="3" fillId="37" borderId="10" xfId="0" applyNumberFormat="1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179" fontId="3" fillId="37" borderId="11" xfId="0" applyNumberFormat="1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4" fillId="37" borderId="12" xfId="0" applyFont="1" applyFill="1" applyBorder="1" applyAlignment="1">
      <alignment horizontal="center" vertical="top" wrapText="1"/>
    </xf>
    <xf numFmtId="1" fontId="3" fillId="37" borderId="12" xfId="0" applyNumberFormat="1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1" fillId="37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4"/>
  <sheetViews>
    <sheetView tabSelected="1" view="pageBreakPreview" zoomScale="110" zoomScaleSheetLayoutView="110" zoomScalePageLayoutView="0" workbookViewId="0" topLeftCell="A1">
      <pane xSplit="2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17" sqref="CK17"/>
    </sheetView>
  </sheetViews>
  <sheetFormatPr defaultColWidth="9.00390625" defaultRowHeight="12.75"/>
  <cols>
    <col min="1" max="1" width="4.125" style="1" customWidth="1"/>
    <col min="2" max="2" width="25.00390625" style="31" customWidth="1"/>
    <col min="3" max="3" width="12.625" style="32" customWidth="1"/>
    <col min="4" max="4" width="13.125" style="32" customWidth="1"/>
    <col min="5" max="5" width="13.00390625" style="32" customWidth="1"/>
    <col min="6" max="6" width="12.125" style="33" customWidth="1"/>
    <col min="7" max="7" width="10.00390625" style="9" customWidth="1"/>
    <col min="8" max="8" width="10.625" style="4" customWidth="1"/>
    <col min="9" max="9" width="11.00390625" style="8" customWidth="1"/>
    <col min="10" max="11" width="12.625" style="1" customWidth="1"/>
    <col min="12" max="12" width="10.125" style="13" customWidth="1"/>
    <col min="13" max="13" width="10.125" style="8" customWidth="1"/>
    <col min="14" max="14" width="10.00390625" style="8" customWidth="1"/>
    <col min="15" max="15" width="12.125" style="10" customWidth="1"/>
    <col min="16" max="16" width="16.00390625" style="1" customWidth="1"/>
    <col min="17" max="17" width="9.00390625" style="9" customWidth="1"/>
    <col min="18" max="21" width="8.625" style="9" customWidth="1"/>
    <col min="22" max="22" width="11.875" style="9" customWidth="1"/>
    <col min="23" max="26" width="8.625" style="9" customWidth="1"/>
    <col min="27" max="27" width="8.375" style="9" customWidth="1"/>
    <col min="28" max="30" width="8.625" style="9" customWidth="1"/>
    <col min="31" max="31" width="7.375" style="9" customWidth="1"/>
    <col min="32" max="32" width="8.625" style="9" customWidth="1"/>
    <col min="33" max="33" width="12.625" style="9" customWidth="1"/>
    <col min="34" max="34" width="8.625" style="9" customWidth="1"/>
    <col min="35" max="35" width="12.625" style="9" customWidth="1"/>
    <col min="36" max="36" width="8.625" style="9" customWidth="1"/>
    <col min="37" max="37" width="7.375" style="9" customWidth="1"/>
    <col min="38" max="38" width="10.875" style="9" customWidth="1"/>
    <col min="39" max="39" width="11.375" style="9" customWidth="1"/>
    <col min="40" max="41" width="10.875" style="9" customWidth="1"/>
    <col min="42" max="42" width="8.625" style="9" customWidth="1"/>
    <col min="43" max="43" width="10.375" style="9" customWidth="1"/>
    <col min="44" max="44" width="10.625" style="3" customWidth="1"/>
    <col min="45" max="45" width="9.375" style="8" customWidth="1"/>
    <col min="46" max="46" width="12.00390625" style="1" customWidth="1"/>
    <col min="47" max="47" width="13.00390625" style="1" customWidth="1"/>
    <col min="48" max="48" width="11.625" style="1" customWidth="1"/>
    <col min="49" max="49" width="10.625" style="1" customWidth="1"/>
    <col min="50" max="50" width="9.125" style="9" customWidth="1"/>
    <col min="51" max="51" width="11.375" style="1" bestFit="1" customWidth="1"/>
    <col min="52" max="52" width="12.00390625" style="1" hidden="1" customWidth="1"/>
    <col min="53" max="53" width="11.875" style="1" hidden="1" customWidth="1"/>
    <col min="54" max="54" width="11.125" style="1" hidden="1" customWidth="1"/>
    <col min="55" max="56" width="14.375" style="8" hidden="1" customWidth="1"/>
    <col min="57" max="57" width="13.375" style="8" hidden="1" customWidth="1"/>
    <col min="58" max="58" width="14.375" style="12" customWidth="1"/>
    <col min="59" max="59" width="8.625" style="1" customWidth="1"/>
    <col min="60" max="60" width="11.625" style="1" hidden="1" customWidth="1"/>
    <col min="61" max="61" width="9.125" style="1" hidden="1" customWidth="1"/>
    <col min="62" max="62" width="10.625" style="1" hidden="1" customWidth="1"/>
    <col min="63" max="64" width="9.625" style="1" hidden="1" customWidth="1"/>
    <col min="65" max="65" width="9.125" style="1" hidden="1" customWidth="1"/>
    <col min="66" max="66" width="14.875" style="1" hidden="1" customWidth="1"/>
    <col min="67" max="67" width="14.125" style="1" customWidth="1"/>
    <col min="68" max="68" width="13.375" style="1" customWidth="1"/>
    <col min="69" max="69" width="15.625" style="1" customWidth="1"/>
    <col min="70" max="71" width="12.00390625" style="1" customWidth="1"/>
    <col min="72" max="72" width="13.75390625" style="1" customWidth="1"/>
    <col min="73" max="73" width="11.125" style="1" customWidth="1"/>
    <col min="74" max="75" width="12.00390625" style="1" customWidth="1"/>
    <col min="76" max="76" width="11.00390625" style="1" customWidth="1"/>
    <col min="77" max="81" width="12.00390625" style="1" customWidth="1"/>
    <col min="82" max="82" width="4.375" style="1" customWidth="1"/>
    <col min="83" max="83" width="4.375" style="1" hidden="1" customWidth="1"/>
    <col min="84" max="84" width="4.00390625" style="1" hidden="1" customWidth="1"/>
    <col min="85" max="86" width="4.375" style="1" customWidth="1"/>
    <col min="87" max="89" width="5.625" style="1" customWidth="1"/>
    <col min="90" max="90" width="0.12890625" style="1" customWidth="1"/>
    <col min="91" max="16384" width="9.125" style="1" customWidth="1"/>
  </cols>
  <sheetData>
    <row r="1" spans="2:58" s="2" customFormat="1" ht="18">
      <c r="B1" s="100" t="s">
        <v>111</v>
      </c>
      <c r="C1" s="101"/>
      <c r="D1" s="101"/>
      <c r="E1" s="101"/>
      <c r="F1" s="101"/>
      <c r="G1" s="101"/>
      <c r="H1" s="101"/>
      <c r="I1" s="101"/>
      <c r="J1" s="102"/>
      <c r="K1" s="102"/>
      <c r="L1" s="102"/>
      <c r="M1" s="102"/>
      <c r="N1" s="102"/>
      <c r="O1" s="10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S1" s="5"/>
      <c r="AX1" s="6"/>
      <c r="BC1" s="5"/>
      <c r="BD1" s="5"/>
      <c r="BE1" s="5"/>
      <c r="BF1" s="11"/>
    </row>
    <row r="2" spans="1:81" s="35" customFormat="1" ht="88.5" customHeight="1">
      <c r="A2" s="69"/>
      <c r="B2" s="108" t="s">
        <v>0</v>
      </c>
      <c r="C2" s="103" t="s">
        <v>18</v>
      </c>
      <c r="D2" s="103"/>
      <c r="E2" s="103"/>
      <c r="F2" s="103"/>
      <c r="G2" s="103"/>
      <c r="H2" s="103"/>
      <c r="I2" s="103"/>
      <c r="J2" s="99" t="s">
        <v>62</v>
      </c>
      <c r="K2" s="104"/>
      <c r="L2" s="104"/>
      <c r="M2" s="104"/>
      <c r="N2" s="104"/>
      <c r="O2" s="104" t="s">
        <v>66</v>
      </c>
      <c r="P2" s="104"/>
      <c r="Q2" s="104"/>
      <c r="R2" s="104"/>
      <c r="S2" s="105" t="s">
        <v>43</v>
      </c>
      <c r="T2" s="106"/>
      <c r="U2" s="106"/>
      <c r="V2" s="107"/>
      <c r="W2" s="105" t="s">
        <v>46</v>
      </c>
      <c r="X2" s="106"/>
      <c r="Y2" s="106"/>
      <c r="Z2" s="106"/>
      <c r="AA2" s="107"/>
      <c r="AB2" s="96" t="s">
        <v>49</v>
      </c>
      <c r="AC2" s="98"/>
      <c r="AD2" s="98"/>
      <c r="AE2" s="99"/>
      <c r="AF2" s="96" t="s">
        <v>57</v>
      </c>
      <c r="AG2" s="98"/>
      <c r="AH2" s="98"/>
      <c r="AI2" s="98"/>
      <c r="AJ2" s="98"/>
      <c r="AK2" s="99"/>
      <c r="AL2" s="96" t="s">
        <v>69</v>
      </c>
      <c r="AM2" s="98"/>
      <c r="AN2" s="98"/>
      <c r="AO2" s="98"/>
      <c r="AP2" s="98"/>
      <c r="AQ2" s="98"/>
      <c r="AR2" s="104" t="s">
        <v>76</v>
      </c>
      <c r="AS2" s="96"/>
      <c r="AT2" s="96" t="s">
        <v>78</v>
      </c>
      <c r="AU2" s="98"/>
      <c r="AV2" s="98"/>
      <c r="AW2" s="98"/>
      <c r="AX2" s="98"/>
      <c r="AY2" s="99"/>
      <c r="AZ2" s="96" t="s">
        <v>42</v>
      </c>
      <c r="BA2" s="98"/>
      <c r="BB2" s="98"/>
      <c r="BC2" s="98"/>
      <c r="BD2" s="98"/>
      <c r="BE2" s="99"/>
      <c r="BF2" s="96" t="s">
        <v>84</v>
      </c>
      <c r="BG2" s="99"/>
      <c r="BH2" s="96" t="s">
        <v>19</v>
      </c>
      <c r="BI2" s="98"/>
      <c r="BJ2" s="98"/>
      <c r="BK2" s="98"/>
      <c r="BL2" s="98"/>
      <c r="BM2" s="98"/>
      <c r="BN2" s="98"/>
      <c r="BO2" s="96" t="s">
        <v>86</v>
      </c>
      <c r="BP2" s="97"/>
      <c r="BQ2" s="96" t="s">
        <v>88</v>
      </c>
      <c r="BR2" s="98"/>
      <c r="BS2" s="104" t="s">
        <v>94</v>
      </c>
      <c r="BT2" s="104"/>
      <c r="BU2" s="104"/>
      <c r="BV2" s="104"/>
      <c r="BW2" s="104"/>
      <c r="BX2" s="96" t="s">
        <v>98</v>
      </c>
      <c r="BY2" s="98"/>
      <c r="BZ2" s="96" t="s">
        <v>99</v>
      </c>
      <c r="CA2" s="98"/>
      <c r="CB2" s="104" t="s">
        <v>100</v>
      </c>
      <c r="CC2" s="104"/>
    </row>
    <row r="3" spans="1:90" s="7" customFormat="1" ht="210.75" customHeight="1">
      <c r="A3" s="70"/>
      <c r="B3" s="109"/>
      <c r="C3" s="86" t="s">
        <v>64</v>
      </c>
      <c r="D3" s="86" t="s">
        <v>59</v>
      </c>
      <c r="E3" s="86" t="s">
        <v>60</v>
      </c>
      <c r="F3" s="87" t="s">
        <v>61</v>
      </c>
      <c r="G3" s="88" t="s">
        <v>1</v>
      </c>
      <c r="H3" s="87" t="s">
        <v>11</v>
      </c>
      <c r="I3" s="86" t="s">
        <v>10</v>
      </c>
      <c r="J3" s="89" t="s">
        <v>63</v>
      </c>
      <c r="K3" s="90" t="s">
        <v>65</v>
      </c>
      <c r="L3" s="91" t="s">
        <v>1</v>
      </c>
      <c r="M3" s="90" t="s">
        <v>11</v>
      </c>
      <c r="N3" s="90" t="s">
        <v>13</v>
      </c>
      <c r="O3" s="92" t="s">
        <v>67</v>
      </c>
      <c r="P3" s="93" t="s">
        <v>110</v>
      </c>
      <c r="Q3" s="42" t="s">
        <v>1</v>
      </c>
      <c r="R3" s="42" t="s">
        <v>68</v>
      </c>
      <c r="S3" s="41" t="s">
        <v>44</v>
      </c>
      <c r="T3" s="41" t="s">
        <v>45</v>
      </c>
      <c r="U3" s="42" t="s">
        <v>1</v>
      </c>
      <c r="V3" s="42" t="s">
        <v>104</v>
      </c>
      <c r="W3" s="42" t="s">
        <v>47</v>
      </c>
      <c r="X3" s="42" t="s">
        <v>48</v>
      </c>
      <c r="Y3" s="42" t="s">
        <v>1</v>
      </c>
      <c r="Z3" s="41" t="s">
        <v>11</v>
      </c>
      <c r="AA3" s="42" t="s">
        <v>55</v>
      </c>
      <c r="AB3" s="42" t="s">
        <v>51</v>
      </c>
      <c r="AC3" s="42" t="s">
        <v>50</v>
      </c>
      <c r="AD3" s="42" t="s">
        <v>1</v>
      </c>
      <c r="AE3" s="42" t="s">
        <v>58</v>
      </c>
      <c r="AF3" s="42" t="s">
        <v>52</v>
      </c>
      <c r="AG3" s="42" t="s">
        <v>53</v>
      </c>
      <c r="AH3" s="42" t="s">
        <v>54</v>
      </c>
      <c r="AI3" s="42" t="s">
        <v>109</v>
      </c>
      <c r="AJ3" s="42" t="s">
        <v>1</v>
      </c>
      <c r="AK3" s="42" t="s">
        <v>56</v>
      </c>
      <c r="AL3" s="42" t="s">
        <v>70</v>
      </c>
      <c r="AM3" s="42" t="s">
        <v>71</v>
      </c>
      <c r="AN3" s="42" t="s">
        <v>72</v>
      </c>
      <c r="AO3" s="42" t="s">
        <v>73</v>
      </c>
      <c r="AP3" s="42" t="s">
        <v>1</v>
      </c>
      <c r="AQ3" s="42" t="s">
        <v>75</v>
      </c>
      <c r="AR3" s="41" t="s">
        <v>77</v>
      </c>
      <c r="AS3" s="42" t="s">
        <v>74</v>
      </c>
      <c r="AT3" s="41" t="s">
        <v>79</v>
      </c>
      <c r="AU3" s="41" t="s">
        <v>80</v>
      </c>
      <c r="AV3" s="41" t="s">
        <v>81</v>
      </c>
      <c r="AW3" s="41" t="s">
        <v>82</v>
      </c>
      <c r="AX3" s="42" t="s">
        <v>1</v>
      </c>
      <c r="AY3" s="42" t="s">
        <v>83</v>
      </c>
      <c r="AZ3" s="41" t="s">
        <v>3</v>
      </c>
      <c r="BA3" s="41" t="s">
        <v>4</v>
      </c>
      <c r="BB3" s="41" t="s">
        <v>5</v>
      </c>
      <c r="BC3" s="41" t="s">
        <v>6</v>
      </c>
      <c r="BD3" s="41" t="s">
        <v>1</v>
      </c>
      <c r="BE3" s="41" t="s">
        <v>2</v>
      </c>
      <c r="BF3" s="94" t="s">
        <v>85</v>
      </c>
      <c r="BG3" s="41" t="s">
        <v>15</v>
      </c>
      <c r="BH3" s="95" t="s">
        <v>7</v>
      </c>
      <c r="BI3" s="95" t="s">
        <v>20</v>
      </c>
      <c r="BJ3" s="95" t="s">
        <v>21</v>
      </c>
      <c r="BK3" s="95" t="s">
        <v>8</v>
      </c>
      <c r="BL3" s="95" t="s">
        <v>9</v>
      </c>
      <c r="BM3" s="41" t="s">
        <v>1</v>
      </c>
      <c r="BN3" s="41" t="s">
        <v>16</v>
      </c>
      <c r="BO3" s="41" t="s">
        <v>87</v>
      </c>
      <c r="BP3" s="41" t="s">
        <v>17</v>
      </c>
      <c r="BQ3" s="41" t="s">
        <v>89</v>
      </c>
      <c r="BR3" s="41" t="s">
        <v>2</v>
      </c>
      <c r="BS3" s="41" t="s">
        <v>90</v>
      </c>
      <c r="BT3" s="41" t="s">
        <v>91</v>
      </c>
      <c r="BU3" s="41" t="s">
        <v>92</v>
      </c>
      <c r="BV3" s="42" t="s">
        <v>1</v>
      </c>
      <c r="BW3" s="42" t="s">
        <v>93</v>
      </c>
      <c r="BX3" s="42" t="s">
        <v>96</v>
      </c>
      <c r="BY3" s="42" t="s">
        <v>95</v>
      </c>
      <c r="BZ3" s="42" t="s">
        <v>97</v>
      </c>
      <c r="CA3" s="42" t="s">
        <v>95</v>
      </c>
      <c r="CB3" s="42" t="s">
        <v>101</v>
      </c>
      <c r="CC3" s="42" t="s">
        <v>95</v>
      </c>
      <c r="CD3" s="19"/>
      <c r="CE3" s="76">
        <v>6</v>
      </c>
      <c r="CF3" s="7">
        <v>7</v>
      </c>
      <c r="CG3" s="7">
        <v>8</v>
      </c>
      <c r="CH3" s="7">
        <v>9</v>
      </c>
      <c r="CI3" s="7">
        <v>10</v>
      </c>
      <c r="CJ3" s="7">
        <v>11</v>
      </c>
      <c r="CK3" s="7">
        <v>12</v>
      </c>
      <c r="CL3" s="7">
        <v>13</v>
      </c>
    </row>
    <row r="4" spans="1:90" s="7" customFormat="1" ht="15.75">
      <c r="A4" s="71">
        <v>1</v>
      </c>
      <c r="B4" s="26" t="s">
        <v>34</v>
      </c>
      <c r="C4" s="14"/>
      <c r="D4" s="43">
        <v>3272.1</v>
      </c>
      <c r="E4" s="43">
        <v>2498.6</v>
      </c>
      <c r="F4" s="17">
        <v>0</v>
      </c>
      <c r="G4" s="72">
        <f>C4/(D4-E4-F4)</f>
        <v>0</v>
      </c>
      <c r="H4" s="57" t="s">
        <v>12</v>
      </c>
      <c r="I4" s="65">
        <v>1</v>
      </c>
      <c r="J4" s="68">
        <v>1331.8</v>
      </c>
      <c r="K4" s="48">
        <v>1483</v>
      </c>
      <c r="L4" s="38">
        <f>J4/K4</f>
        <v>0.8980445043830074</v>
      </c>
      <c r="M4" s="58" t="s">
        <v>14</v>
      </c>
      <c r="N4" s="36">
        <v>1</v>
      </c>
      <c r="O4" s="51">
        <v>3394.4</v>
      </c>
      <c r="P4" s="52">
        <v>2994.6</v>
      </c>
      <c r="Q4" s="59">
        <f>O4/P4</f>
        <v>1.1335069792292793</v>
      </c>
      <c r="R4" s="60">
        <v>5</v>
      </c>
      <c r="S4" s="44">
        <v>708.9</v>
      </c>
      <c r="T4" s="44">
        <v>671.2</v>
      </c>
      <c r="U4" s="59">
        <f>S4/T4</f>
        <v>1.0561680572109653</v>
      </c>
      <c r="V4" s="60">
        <v>0.5</v>
      </c>
      <c r="W4" s="44">
        <v>506.5</v>
      </c>
      <c r="X4" s="44">
        <v>448</v>
      </c>
      <c r="Y4" s="61">
        <f>W4/X4</f>
        <v>1.1305803571428572</v>
      </c>
      <c r="Z4" s="57" t="s">
        <v>115</v>
      </c>
      <c r="AA4" s="62">
        <v>0</v>
      </c>
      <c r="AB4" s="44">
        <v>26.7</v>
      </c>
      <c r="AC4" s="83">
        <v>15.5</v>
      </c>
      <c r="AD4" s="63">
        <f>AB4-AC4</f>
        <v>11.2</v>
      </c>
      <c r="AE4" s="62">
        <v>0</v>
      </c>
      <c r="AF4" s="44">
        <v>708.9</v>
      </c>
      <c r="AG4" s="78">
        <v>2098.9</v>
      </c>
      <c r="AH4" s="44">
        <v>643.1</v>
      </c>
      <c r="AI4" s="44">
        <v>1991.5</v>
      </c>
      <c r="AJ4" s="63">
        <f>(AF4/AG4)/(AH4/AI4)</f>
        <v>1.0459117210613738</v>
      </c>
      <c r="AK4" s="64">
        <v>1</v>
      </c>
      <c r="AL4" s="55">
        <v>1021.1</v>
      </c>
      <c r="AM4" s="43">
        <v>618.6</v>
      </c>
      <c r="AN4" s="43">
        <v>791.6</v>
      </c>
      <c r="AO4" s="43">
        <v>812.2</v>
      </c>
      <c r="AP4" s="37">
        <f>AL4/((AM4+AN4+AO4)/3)</f>
        <v>1.3783747300215983</v>
      </c>
      <c r="AQ4" s="60">
        <v>0.5</v>
      </c>
      <c r="AR4" s="14">
        <v>0</v>
      </c>
      <c r="AS4" s="62">
        <v>0</v>
      </c>
      <c r="AT4" s="14">
        <v>291.14</v>
      </c>
      <c r="AU4" s="56">
        <f aca="true" t="shared" si="0" ref="AU4:AU23">O4</f>
        <v>3394.4</v>
      </c>
      <c r="AV4" s="14">
        <v>171.63</v>
      </c>
      <c r="AW4" s="56">
        <v>3453.6</v>
      </c>
      <c r="AX4" s="37">
        <f>(AT4/AU4)/(AV4/AW4)</f>
        <v>1.725908199746043</v>
      </c>
      <c r="AY4" s="21">
        <v>0</v>
      </c>
      <c r="AZ4" s="14"/>
      <c r="BA4" s="14"/>
      <c r="BB4" s="14"/>
      <c r="BC4" s="14"/>
      <c r="BD4" s="14"/>
      <c r="BE4" s="14"/>
      <c r="BF4" s="14" t="s">
        <v>114</v>
      </c>
      <c r="BG4" s="22">
        <v>0</v>
      </c>
      <c r="BH4" s="23"/>
      <c r="BI4" s="23"/>
      <c r="BJ4" s="23"/>
      <c r="BK4" s="24"/>
      <c r="BL4" s="24"/>
      <c r="BM4" s="20"/>
      <c r="BN4" s="22"/>
      <c r="BO4" s="14" t="s">
        <v>108</v>
      </c>
      <c r="BP4" s="65">
        <v>0</v>
      </c>
      <c r="BQ4" s="14" t="s">
        <v>106</v>
      </c>
      <c r="BR4" s="66">
        <v>0</v>
      </c>
      <c r="BS4" s="67">
        <v>1</v>
      </c>
      <c r="BT4" s="67">
        <v>1</v>
      </c>
      <c r="BU4" s="84">
        <v>1</v>
      </c>
      <c r="BV4" s="58">
        <v>3</v>
      </c>
      <c r="BW4" s="66">
        <v>1</v>
      </c>
      <c r="BX4" s="67" t="s">
        <v>102</v>
      </c>
      <c r="BY4" s="66">
        <v>0.5</v>
      </c>
      <c r="BZ4" s="67" t="s">
        <v>102</v>
      </c>
      <c r="CA4" s="66">
        <v>0.5</v>
      </c>
      <c r="CB4" s="67" t="s">
        <v>103</v>
      </c>
      <c r="CC4" s="66">
        <v>-0.5</v>
      </c>
      <c r="CD4" s="27">
        <f>CC4+CA4+BY4+BW4+BR4+BP4+BG4+AY4+AS4+AQ4+AK4+AE4+AA4+V4+R4+I4+N4</f>
        <v>10.5</v>
      </c>
      <c r="CE4" s="77"/>
      <c r="CF4" s="28"/>
      <c r="CG4" s="29"/>
      <c r="CH4" s="29"/>
      <c r="CI4" s="30"/>
      <c r="CJ4" s="25">
        <v>1</v>
      </c>
      <c r="CK4" s="34"/>
      <c r="CL4" s="34"/>
    </row>
    <row r="5" spans="1:90" s="7" customFormat="1" ht="16.5" customHeight="1">
      <c r="A5" s="71">
        <v>2</v>
      </c>
      <c r="B5" s="26" t="s">
        <v>33</v>
      </c>
      <c r="C5" s="14">
        <v>28.803</v>
      </c>
      <c r="D5" s="43">
        <v>20744.3</v>
      </c>
      <c r="E5" s="43">
        <v>15281.5</v>
      </c>
      <c r="F5" s="17">
        <v>0</v>
      </c>
      <c r="G5" s="72">
        <f aca="true" t="shared" si="1" ref="G5:G23">C5/(D5-E5-F5)</f>
        <v>0.005272570842791244</v>
      </c>
      <c r="H5" s="57" t="s">
        <v>12</v>
      </c>
      <c r="I5" s="65">
        <v>1</v>
      </c>
      <c r="J5" s="68">
        <v>2647.6</v>
      </c>
      <c r="K5" s="48">
        <v>2656</v>
      </c>
      <c r="L5" s="38">
        <f aca="true" t="shared" si="2" ref="L5:L23">J5/K5</f>
        <v>0.9968373493975903</v>
      </c>
      <c r="M5" s="58" t="s">
        <v>14</v>
      </c>
      <c r="N5" s="36">
        <v>1</v>
      </c>
      <c r="O5" s="51">
        <v>21199.2</v>
      </c>
      <c r="P5" s="52">
        <v>12542.9</v>
      </c>
      <c r="Q5" s="59">
        <f aca="true" t="shared" si="3" ref="Q5:Q23">O5/P5</f>
        <v>1.690135455118035</v>
      </c>
      <c r="R5" s="60">
        <v>5</v>
      </c>
      <c r="S5" s="44">
        <v>5334.3</v>
      </c>
      <c r="T5" s="44">
        <v>5174.9</v>
      </c>
      <c r="U5" s="59">
        <f aca="true" t="shared" si="4" ref="U5:U23">S5/T5</f>
        <v>1.0308025275850743</v>
      </c>
      <c r="V5" s="60">
        <v>1</v>
      </c>
      <c r="W5" s="47">
        <v>4527.2</v>
      </c>
      <c r="X5" s="47">
        <v>4266.9</v>
      </c>
      <c r="Y5" s="61">
        <f aca="true" t="shared" si="5" ref="Y5:Y24">W5/X5</f>
        <v>1.0610044763177013</v>
      </c>
      <c r="Z5" s="57" t="s">
        <v>115</v>
      </c>
      <c r="AA5" s="62">
        <v>-1</v>
      </c>
      <c r="AB5" s="44">
        <v>274.3</v>
      </c>
      <c r="AC5" s="83">
        <v>227.8</v>
      </c>
      <c r="AD5" s="63">
        <f>AB5-AC5</f>
        <v>46.5</v>
      </c>
      <c r="AE5" s="62">
        <v>0</v>
      </c>
      <c r="AF5" s="44">
        <v>5334.3</v>
      </c>
      <c r="AG5" s="78">
        <v>6641.1</v>
      </c>
      <c r="AH5" s="44">
        <v>5191</v>
      </c>
      <c r="AI5" s="44">
        <v>6761.2</v>
      </c>
      <c r="AJ5" s="63">
        <f aca="true" t="shared" si="6" ref="AJ5:AJ23">(AF5/AG5)/(AH5/AI5)</f>
        <v>1.0461890515992827</v>
      </c>
      <c r="AK5" s="62">
        <v>1</v>
      </c>
      <c r="AL5" s="55">
        <v>6212.2</v>
      </c>
      <c r="AM5" s="43">
        <v>3185.2</v>
      </c>
      <c r="AN5" s="43">
        <v>4191.9</v>
      </c>
      <c r="AO5" s="43">
        <v>7183.8</v>
      </c>
      <c r="AP5" s="37">
        <f aca="true" t="shared" si="7" ref="AP5:AP23">AL5/((AM5+AN5+AO5)/3)</f>
        <v>1.279907148596584</v>
      </c>
      <c r="AQ5" s="64">
        <v>1</v>
      </c>
      <c r="AR5" s="14">
        <v>0</v>
      </c>
      <c r="AS5" s="62">
        <v>0</v>
      </c>
      <c r="AT5" s="14">
        <v>285.48</v>
      </c>
      <c r="AU5" s="56">
        <f t="shared" si="0"/>
        <v>21199.2</v>
      </c>
      <c r="AV5" s="14">
        <v>226.03</v>
      </c>
      <c r="AW5" s="56">
        <v>25654.6</v>
      </c>
      <c r="AX5" s="37">
        <f aca="true" t="shared" si="8" ref="AX5:AX11">(AT5/AU5)/(AV5/AW5)</f>
        <v>1.528464578311718</v>
      </c>
      <c r="AY5" s="21">
        <v>0</v>
      </c>
      <c r="AZ5" s="14"/>
      <c r="BA5" s="14"/>
      <c r="BB5" s="14"/>
      <c r="BC5" s="14"/>
      <c r="BD5" s="14"/>
      <c r="BE5" s="14"/>
      <c r="BF5" s="14" t="s">
        <v>114</v>
      </c>
      <c r="BG5" s="22">
        <v>0</v>
      </c>
      <c r="BH5" s="23"/>
      <c r="BI5" s="23"/>
      <c r="BJ5" s="23"/>
      <c r="BK5" s="24"/>
      <c r="BL5" s="24"/>
      <c r="BM5" s="20"/>
      <c r="BN5" s="22"/>
      <c r="BO5" s="14" t="s">
        <v>108</v>
      </c>
      <c r="BP5" s="65">
        <v>0</v>
      </c>
      <c r="BQ5" s="14" t="s">
        <v>106</v>
      </c>
      <c r="BR5" s="66">
        <v>0</v>
      </c>
      <c r="BS5" s="67">
        <v>1</v>
      </c>
      <c r="BT5" s="67">
        <v>1</v>
      </c>
      <c r="BU5" s="84">
        <v>1</v>
      </c>
      <c r="BV5" s="58">
        <v>3</v>
      </c>
      <c r="BW5" s="66">
        <v>1</v>
      </c>
      <c r="BX5" s="67" t="s">
        <v>102</v>
      </c>
      <c r="BY5" s="66">
        <v>0.5</v>
      </c>
      <c r="BZ5" s="67" t="s">
        <v>102</v>
      </c>
      <c r="CA5" s="66">
        <v>0.5</v>
      </c>
      <c r="CB5" s="67" t="s">
        <v>103</v>
      </c>
      <c r="CC5" s="66">
        <v>-0.5</v>
      </c>
      <c r="CD5" s="27">
        <f aca="true" t="shared" si="9" ref="CD5:CD23">CC5+CA5+BY5+BW5+BR5+BP5+BG5+AY5+AS5+AQ5+AK5+AE5+AA5+V5+R5+I5+N5</f>
        <v>10.5</v>
      </c>
      <c r="CE5" s="77"/>
      <c r="CF5" s="28"/>
      <c r="CG5" s="29"/>
      <c r="CH5" s="29"/>
      <c r="CI5" s="30"/>
      <c r="CJ5" s="25">
        <v>1</v>
      </c>
      <c r="CK5" s="34"/>
      <c r="CL5" s="34"/>
    </row>
    <row r="6" spans="1:90" s="7" customFormat="1" ht="15.75">
      <c r="A6" s="71">
        <v>3</v>
      </c>
      <c r="B6" s="26" t="s">
        <v>32</v>
      </c>
      <c r="C6" s="14"/>
      <c r="D6" s="43">
        <v>3485.1</v>
      </c>
      <c r="E6" s="43">
        <v>2340.8</v>
      </c>
      <c r="F6" s="17">
        <v>0</v>
      </c>
      <c r="G6" s="72">
        <f t="shared" si="1"/>
        <v>0</v>
      </c>
      <c r="H6" s="57" t="s">
        <v>12</v>
      </c>
      <c r="I6" s="65">
        <v>1</v>
      </c>
      <c r="J6" s="68">
        <v>1452.2</v>
      </c>
      <c r="K6" s="48">
        <v>1531</v>
      </c>
      <c r="L6" s="38">
        <f t="shared" si="2"/>
        <v>0.9485303723056826</v>
      </c>
      <c r="M6" s="58" t="s">
        <v>14</v>
      </c>
      <c r="N6" s="36">
        <v>1</v>
      </c>
      <c r="O6" s="51">
        <v>3607.5</v>
      </c>
      <c r="P6" s="52">
        <v>3401.8</v>
      </c>
      <c r="Q6" s="59">
        <f t="shared" si="3"/>
        <v>1.0604679875360103</v>
      </c>
      <c r="R6" s="60">
        <v>5</v>
      </c>
      <c r="S6" s="44">
        <v>1045.7</v>
      </c>
      <c r="T6" s="45">
        <v>1062.2</v>
      </c>
      <c r="U6" s="59">
        <f t="shared" si="4"/>
        <v>0.9844662022218038</v>
      </c>
      <c r="V6" s="60">
        <v>1</v>
      </c>
      <c r="W6" s="44">
        <v>1109</v>
      </c>
      <c r="X6" s="44">
        <v>1159.9</v>
      </c>
      <c r="Y6" s="61">
        <f t="shared" si="5"/>
        <v>0.9561169066298818</v>
      </c>
      <c r="Z6" s="57" t="s">
        <v>115</v>
      </c>
      <c r="AA6" s="62">
        <v>-1</v>
      </c>
      <c r="AB6" s="44">
        <v>38.5</v>
      </c>
      <c r="AC6" s="83">
        <v>42.9</v>
      </c>
      <c r="AD6" s="63">
        <f>AB6-AC6</f>
        <v>-4.399999999999999</v>
      </c>
      <c r="AE6" s="62">
        <v>1</v>
      </c>
      <c r="AF6" s="44">
        <v>1045.7</v>
      </c>
      <c r="AG6" s="78">
        <v>2135.1</v>
      </c>
      <c r="AH6" s="44">
        <v>1438.6</v>
      </c>
      <c r="AI6" s="44">
        <v>1743</v>
      </c>
      <c r="AJ6" s="63">
        <f t="shared" si="6"/>
        <v>0.5933981918200218</v>
      </c>
      <c r="AK6" s="62">
        <v>0</v>
      </c>
      <c r="AL6" s="55">
        <v>1007.4</v>
      </c>
      <c r="AM6" s="43">
        <v>796.3</v>
      </c>
      <c r="AN6" s="43">
        <v>689.7</v>
      </c>
      <c r="AO6" s="43">
        <v>727.2</v>
      </c>
      <c r="AP6" s="37">
        <f t="shared" si="7"/>
        <v>1.3655340683173687</v>
      </c>
      <c r="AQ6" s="64">
        <v>0.5</v>
      </c>
      <c r="AR6" s="14">
        <v>0</v>
      </c>
      <c r="AS6" s="62">
        <v>0</v>
      </c>
      <c r="AT6" s="14">
        <v>50.17</v>
      </c>
      <c r="AU6" s="56">
        <f t="shared" si="0"/>
        <v>3607.5</v>
      </c>
      <c r="AV6" s="14">
        <v>38.57</v>
      </c>
      <c r="AW6" s="56">
        <v>3650.3</v>
      </c>
      <c r="AX6" s="37">
        <f t="shared" si="8"/>
        <v>1.3161842235526446</v>
      </c>
      <c r="AY6" s="21">
        <v>0</v>
      </c>
      <c r="AZ6" s="14"/>
      <c r="BA6" s="14"/>
      <c r="BB6" s="14"/>
      <c r="BC6" s="14"/>
      <c r="BD6" s="14"/>
      <c r="BE6" s="14"/>
      <c r="BF6" s="14" t="s">
        <v>114</v>
      </c>
      <c r="BG6" s="22">
        <v>0</v>
      </c>
      <c r="BH6" s="23"/>
      <c r="BI6" s="23"/>
      <c r="BJ6" s="23"/>
      <c r="BK6" s="24"/>
      <c r="BL6" s="24"/>
      <c r="BM6" s="20"/>
      <c r="BN6" s="22"/>
      <c r="BO6" s="14" t="s">
        <v>108</v>
      </c>
      <c r="BP6" s="65">
        <v>0</v>
      </c>
      <c r="BQ6" s="14" t="s">
        <v>106</v>
      </c>
      <c r="BR6" s="66">
        <v>0</v>
      </c>
      <c r="BS6" s="67">
        <v>1</v>
      </c>
      <c r="BT6" s="67">
        <v>1</v>
      </c>
      <c r="BU6" s="67">
        <v>1</v>
      </c>
      <c r="BV6" s="58">
        <v>3</v>
      </c>
      <c r="BW6" s="66">
        <v>1</v>
      </c>
      <c r="BX6" s="67" t="s">
        <v>102</v>
      </c>
      <c r="BY6" s="66">
        <v>0.5</v>
      </c>
      <c r="BZ6" s="67" t="s">
        <v>102</v>
      </c>
      <c r="CA6" s="66">
        <v>0.5</v>
      </c>
      <c r="CB6" s="67" t="s">
        <v>103</v>
      </c>
      <c r="CC6" s="66">
        <v>-0.5</v>
      </c>
      <c r="CD6" s="27">
        <f t="shared" si="9"/>
        <v>10</v>
      </c>
      <c r="CE6" s="77"/>
      <c r="CF6" s="28"/>
      <c r="CG6" s="29"/>
      <c r="CH6" s="29"/>
      <c r="CI6" s="30">
        <v>1</v>
      </c>
      <c r="CJ6" s="25"/>
      <c r="CK6" s="34"/>
      <c r="CL6" s="34"/>
    </row>
    <row r="7" spans="1:90" s="7" customFormat="1" ht="15.75">
      <c r="A7" s="71">
        <v>4</v>
      </c>
      <c r="B7" s="26" t="s">
        <v>31</v>
      </c>
      <c r="C7" s="14"/>
      <c r="D7" s="43">
        <v>2920.1</v>
      </c>
      <c r="E7" s="43">
        <v>2118.3</v>
      </c>
      <c r="F7" s="17">
        <v>0</v>
      </c>
      <c r="G7" s="72">
        <f t="shared" si="1"/>
        <v>0</v>
      </c>
      <c r="H7" s="57" t="s">
        <v>12</v>
      </c>
      <c r="I7" s="65">
        <v>1</v>
      </c>
      <c r="J7" s="68">
        <v>1247.4</v>
      </c>
      <c r="K7" s="48">
        <v>1889</v>
      </c>
      <c r="L7" s="38">
        <f t="shared" si="2"/>
        <v>0.6603493912122816</v>
      </c>
      <c r="M7" s="58" t="s">
        <v>14</v>
      </c>
      <c r="N7" s="36">
        <v>1</v>
      </c>
      <c r="O7" s="51">
        <v>3275.1</v>
      </c>
      <c r="P7" s="52">
        <v>3083.7</v>
      </c>
      <c r="Q7" s="59">
        <f t="shared" si="3"/>
        <v>1.062068294581185</v>
      </c>
      <c r="R7" s="60">
        <v>5</v>
      </c>
      <c r="S7" s="44">
        <v>779.3</v>
      </c>
      <c r="T7" s="45">
        <v>763.5</v>
      </c>
      <c r="U7" s="59">
        <f t="shared" si="4"/>
        <v>1.020694171578258</v>
      </c>
      <c r="V7" s="60">
        <v>0.5</v>
      </c>
      <c r="W7" s="44">
        <v>711.6</v>
      </c>
      <c r="X7" s="44">
        <v>632.5</v>
      </c>
      <c r="Y7" s="61">
        <f t="shared" si="5"/>
        <v>1.1250592885375494</v>
      </c>
      <c r="Z7" s="57" t="s">
        <v>115</v>
      </c>
      <c r="AA7" s="62">
        <v>0</v>
      </c>
      <c r="AB7" s="44">
        <v>82.7</v>
      </c>
      <c r="AC7" s="83">
        <v>100.3</v>
      </c>
      <c r="AD7" s="63">
        <f aca="true" t="shared" si="10" ref="AD7:AD23">AB7-AC7</f>
        <v>-17.599999999999994</v>
      </c>
      <c r="AE7" s="62">
        <v>1</v>
      </c>
      <c r="AF7" s="44">
        <v>779.3</v>
      </c>
      <c r="AG7" s="78">
        <v>1926.8</v>
      </c>
      <c r="AH7" s="44">
        <v>763.7</v>
      </c>
      <c r="AI7" s="44">
        <v>1780</v>
      </c>
      <c r="AJ7" s="63">
        <f t="shared" si="6"/>
        <v>0.9426820776195041</v>
      </c>
      <c r="AK7" s="62">
        <v>0</v>
      </c>
      <c r="AL7" s="55">
        <v>830.8</v>
      </c>
      <c r="AM7" s="43">
        <v>525.7</v>
      </c>
      <c r="AN7" s="43">
        <v>726.3</v>
      </c>
      <c r="AO7" s="43">
        <v>693.4</v>
      </c>
      <c r="AP7" s="37">
        <f t="shared" si="7"/>
        <v>1.2811761077413384</v>
      </c>
      <c r="AQ7" s="64">
        <v>1</v>
      </c>
      <c r="AR7" s="14">
        <v>0</v>
      </c>
      <c r="AS7" s="62">
        <v>0</v>
      </c>
      <c r="AT7" s="14">
        <v>103.54</v>
      </c>
      <c r="AU7" s="56">
        <f t="shared" si="0"/>
        <v>3275.1</v>
      </c>
      <c r="AV7" s="14">
        <v>109.94</v>
      </c>
      <c r="AW7" s="56">
        <v>3460.6</v>
      </c>
      <c r="AX7" s="37">
        <f t="shared" si="8"/>
        <v>0.9951287337984511</v>
      </c>
      <c r="AY7" s="21">
        <v>1</v>
      </c>
      <c r="AZ7" s="14"/>
      <c r="BA7" s="14"/>
      <c r="BB7" s="14"/>
      <c r="BC7" s="14"/>
      <c r="BD7" s="14"/>
      <c r="BE7" s="14"/>
      <c r="BF7" s="14" t="s">
        <v>114</v>
      </c>
      <c r="BG7" s="22">
        <v>0</v>
      </c>
      <c r="BH7" s="23"/>
      <c r="BI7" s="23"/>
      <c r="BJ7" s="23"/>
      <c r="BK7" s="24"/>
      <c r="BL7" s="24"/>
      <c r="BM7" s="20"/>
      <c r="BN7" s="22"/>
      <c r="BO7" s="14" t="s">
        <v>108</v>
      </c>
      <c r="BP7" s="65">
        <v>0</v>
      </c>
      <c r="BQ7" s="14" t="s">
        <v>106</v>
      </c>
      <c r="BR7" s="66">
        <v>0</v>
      </c>
      <c r="BS7" s="67">
        <v>1</v>
      </c>
      <c r="BT7" s="67">
        <v>1</v>
      </c>
      <c r="BU7" s="67">
        <v>1</v>
      </c>
      <c r="BV7" s="58">
        <v>3</v>
      </c>
      <c r="BW7" s="66">
        <v>1</v>
      </c>
      <c r="BX7" s="67" t="s">
        <v>102</v>
      </c>
      <c r="BY7" s="66">
        <v>0.5</v>
      </c>
      <c r="BZ7" s="67" t="s">
        <v>102</v>
      </c>
      <c r="CA7" s="66">
        <v>0.5</v>
      </c>
      <c r="CB7" s="67" t="s">
        <v>103</v>
      </c>
      <c r="CC7" s="66">
        <v>-0.5</v>
      </c>
      <c r="CD7" s="27">
        <f t="shared" si="9"/>
        <v>12</v>
      </c>
      <c r="CE7" s="77"/>
      <c r="CF7" s="28"/>
      <c r="CG7" s="29"/>
      <c r="CH7" s="29"/>
      <c r="CI7" s="30"/>
      <c r="CJ7" s="25"/>
      <c r="CK7" s="34">
        <v>1</v>
      </c>
      <c r="CL7" s="34"/>
    </row>
    <row r="8" spans="1:90" s="7" customFormat="1" ht="15.75">
      <c r="A8" s="71">
        <v>5</v>
      </c>
      <c r="B8" s="26" t="s">
        <v>30</v>
      </c>
      <c r="C8" s="43">
        <v>9.653</v>
      </c>
      <c r="D8" s="43">
        <v>3508.3</v>
      </c>
      <c r="E8" s="43">
        <v>2660.6</v>
      </c>
      <c r="F8" s="17">
        <v>0</v>
      </c>
      <c r="G8" s="72">
        <f>C8/(D8-E8-F8)</f>
        <v>0.011387283236994216</v>
      </c>
      <c r="H8" s="57" t="s">
        <v>12</v>
      </c>
      <c r="I8" s="65">
        <v>1</v>
      </c>
      <c r="J8" s="68">
        <v>1623</v>
      </c>
      <c r="K8" s="48">
        <v>1623</v>
      </c>
      <c r="L8" s="38">
        <f t="shared" si="2"/>
        <v>1</v>
      </c>
      <c r="M8" s="58" t="s">
        <v>14</v>
      </c>
      <c r="N8" s="36">
        <v>1</v>
      </c>
      <c r="O8" s="51">
        <v>3901.2</v>
      </c>
      <c r="P8" s="52">
        <v>3669.6</v>
      </c>
      <c r="Q8" s="59">
        <f t="shared" si="3"/>
        <v>1.0631131458469587</v>
      </c>
      <c r="R8" s="60">
        <v>5</v>
      </c>
      <c r="S8" s="44">
        <v>790.8</v>
      </c>
      <c r="T8" s="45">
        <v>759.6</v>
      </c>
      <c r="U8" s="59">
        <f t="shared" si="4"/>
        <v>1.0410742496050551</v>
      </c>
      <c r="V8" s="60">
        <v>0.5</v>
      </c>
      <c r="W8" s="44">
        <v>652.2</v>
      </c>
      <c r="X8" s="44">
        <v>641</v>
      </c>
      <c r="Y8" s="61">
        <f t="shared" si="5"/>
        <v>1.0174726989079563</v>
      </c>
      <c r="Z8" s="57" t="s">
        <v>115</v>
      </c>
      <c r="AA8" s="62">
        <v>-1</v>
      </c>
      <c r="AB8" s="44">
        <v>19.5</v>
      </c>
      <c r="AC8" s="83">
        <v>23.7</v>
      </c>
      <c r="AD8" s="63">
        <f t="shared" si="10"/>
        <v>-4.199999999999999</v>
      </c>
      <c r="AE8" s="62">
        <v>1</v>
      </c>
      <c r="AF8" s="44">
        <v>790.8</v>
      </c>
      <c r="AG8" s="78">
        <v>2429</v>
      </c>
      <c r="AH8" s="44">
        <v>985.5</v>
      </c>
      <c r="AI8" s="44">
        <v>2325.1</v>
      </c>
      <c r="AJ8" s="63">
        <f t="shared" si="6"/>
        <v>0.7681112984717263</v>
      </c>
      <c r="AK8" s="62">
        <v>0</v>
      </c>
      <c r="AL8" s="55">
        <v>1061.9</v>
      </c>
      <c r="AM8" s="43">
        <v>908.4</v>
      </c>
      <c r="AN8" s="43">
        <v>689.1</v>
      </c>
      <c r="AO8" s="43">
        <v>858.5</v>
      </c>
      <c r="AP8" s="37">
        <f t="shared" si="7"/>
        <v>1.2971091205211729</v>
      </c>
      <c r="AQ8" s="64">
        <v>1</v>
      </c>
      <c r="AR8" s="14">
        <v>0</v>
      </c>
      <c r="AS8" s="62">
        <v>0</v>
      </c>
      <c r="AT8" s="14">
        <v>188.16</v>
      </c>
      <c r="AU8" s="56">
        <f t="shared" si="0"/>
        <v>3901.2</v>
      </c>
      <c r="AV8" s="14">
        <v>248.93</v>
      </c>
      <c r="AW8" s="56">
        <v>3873</v>
      </c>
      <c r="AX8" s="37">
        <f t="shared" si="8"/>
        <v>0.7504112680710847</v>
      </c>
      <c r="AY8" s="21">
        <v>1</v>
      </c>
      <c r="AZ8" s="14"/>
      <c r="BA8" s="14"/>
      <c r="BB8" s="14"/>
      <c r="BC8" s="14"/>
      <c r="BD8" s="14"/>
      <c r="BE8" s="14"/>
      <c r="BF8" s="14" t="s">
        <v>114</v>
      </c>
      <c r="BG8" s="22">
        <v>0</v>
      </c>
      <c r="BH8" s="23"/>
      <c r="BI8" s="23"/>
      <c r="BJ8" s="23"/>
      <c r="BK8" s="24"/>
      <c r="BL8" s="24"/>
      <c r="BM8" s="20"/>
      <c r="BN8" s="22"/>
      <c r="BO8" s="14" t="s">
        <v>108</v>
      </c>
      <c r="BP8" s="65">
        <v>0</v>
      </c>
      <c r="BQ8" s="14" t="s">
        <v>106</v>
      </c>
      <c r="BR8" s="66">
        <v>0</v>
      </c>
      <c r="BS8" s="67">
        <v>1</v>
      </c>
      <c r="BT8" s="67">
        <v>1</v>
      </c>
      <c r="BU8" s="67">
        <v>1</v>
      </c>
      <c r="BV8" s="58">
        <v>3</v>
      </c>
      <c r="BW8" s="66">
        <v>1</v>
      </c>
      <c r="BX8" s="67" t="s">
        <v>102</v>
      </c>
      <c r="BY8" s="66">
        <v>0.5</v>
      </c>
      <c r="BZ8" s="67" t="s">
        <v>102</v>
      </c>
      <c r="CA8" s="66">
        <v>0.5</v>
      </c>
      <c r="CB8" s="67" t="s">
        <v>103</v>
      </c>
      <c r="CC8" s="66">
        <v>-0.5</v>
      </c>
      <c r="CD8" s="27">
        <f t="shared" si="9"/>
        <v>11</v>
      </c>
      <c r="CE8" s="77"/>
      <c r="CF8" s="28"/>
      <c r="CG8" s="29"/>
      <c r="CH8" s="29"/>
      <c r="CI8" s="30"/>
      <c r="CJ8" s="25">
        <v>1</v>
      </c>
      <c r="CK8" s="34"/>
      <c r="CL8" s="34"/>
    </row>
    <row r="9" spans="1:90" s="7" customFormat="1" ht="15.75">
      <c r="A9" s="71">
        <v>6</v>
      </c>
      <c r="B9" s="26" t="s">
        <v>29</v>
      </c>
      <c r="C9" s="14"/>
      <c r="D9" s="43">
        <v>3732.5</v>
      </c>
      <c r="E9" s="43">
        <v>2818.1</v>
      </c>
      <c r="F9" s="17">
        <v>0</v>
      </c>
      <c r="G9" s="72">
        <f t="shared" si="1"/>
        <v>0</v>
      </c>
      <c r="H9" s="57" t="s">
        <v>12</v>
      </c>
      <c r="I9" s="65">
        <v>1</v>
      </c>
      <c r="J9" s="68">
        <v>1621</v>
      </c>
      <c r="K9" s="48">
        <v>1761</v>
      </c>
      <c r="L9" s="38">
        <f t="shared" si="2"/>
        <v>0.9204997160704146</v>
      </c>
      <c r="M9" s="58" t="s">
        <v>14</v>
      </c>
      <c r="N9" s="36">
        <v>1</v>
      </c>
      <c r="O9" s="51">
        <v>3756.5</v>
      </c>
      <c r="P9" s="52">
        <v>3201</v>
      </c>
      <c r="Q9" s="59">
        <f t="shared" si="3"/>
        <v>1.1735395189003437</v>
      </c>
      <c r="R9" s="60">
        <v>5</v>
      </c>
      <c r="S9" s="44">
        <v>892</v>
      </c>
      <c r="T9" s="45">
        <v>819.7</v>
      </c>
      <c r="U9" s="59">
        <f t="shared" si="4"/>
        <v>1.0882030010979626</v>
      </c>
      <c r="V9" s="60">
        <v>0.5</v>
      </c>
      <c r="W9" s="44">
        <v>685</v>
      </c>
      <c r="X9" s="44">
        <v>619.9</v>
      </c>
      <c r="Y9" s="61">
        <f t="shared" si="5"/>
        <v>1.1050169382158412</v>
      </c>
      <c r="Z9" s="57" t="s">
        <v>115</v>
      </c>
      <c r="AA9" s="62">
        <v>0</v>
      </c>
      <c r="AB9" s="44">
        <v>35.5</v>
      </c>
      <c r="AC9" s="83">
        <v>27.8</v>
      </c>
      <c r="AD9" s="63">
        <f t="shared" si="10"/>
        <v>7.699999999999999</v>
      </c>
      <c r="AE9" s="62">
        <v>0</v>
      </c>
      <c r="AF9" s="44">
        <v>892</v>
      </c>
      <c r="AG9" s="78">
        <v>2262.7</v>
      </c>
      <c r="AH9" s="44">
        <v>1134.5</v>
      </c>
      <c r="AI9" s="44">
        <v>3017</v>
      </c>
      <c r="AJ9" s="63">
        <f t="shared" si="6"/>
        <v>1.0483557643188208</v>
      </c>
      <c r="AK9" s="62">
        <v>1</v>
      </c>
      <c r="AL9" s="55">
        <v>1344</v>
      </c>
      <c r="AM9" s="43">
        <v>638.8</v>
      </c>
      <c r="AN9" s="43">
        <v>723.9</v>
      </c>
      <c r="AO9" s="43">
        <v>855.9</v>
      </c>
      <c r="AP9" s="37">
        <f t="shared" si="7"/>
        <v>1.8173623005498964</v>
      </c>
      <c r="AQ9" s="64">
        <v>0</v>
      </c>
      <c r="AR9" s="14">
        <v>0</v>
      </c>
      <c r="AS9" s="62">
        <v>0</v>
      </c>
      <c r="AT9" s="14">
        <v>123.36</v>
      </c>
      <c r="AU9" s="56">
        <f t="shared" si="0"/>
        <v>3756.5</v>
      </c>
      <c r="AV9" s="14">
        <v>98.4</v>
      </c>
      <c r="AW9" s="56">
        <v>5200.1</v>
      </c>
      <c r="AX9" s="37">
        <f t="shared" si="8"/>
        <v>1.7354318530806765</v>
      </c>
      <c r="AY9" s="21">
        <v>0</v>
      </c>
      <c r="AZ9" s="14"/>
      <c r="BA9" s="14"/>
      <c r="BB9" s="14"/>
      <c r="BC9" s="14"/>
      <c r="BD9" s="14"/>
      <c r="BE9" s="14"/>
      <c r="BF9" s="14" t="s">
        <v>114</v>
      </c>
      <c r="BG9" s="22">
        <v>0</v>
      </c>
      <c r="BH9" s="23"/>
      <c r="BI9" s="23"/>
      <c r="BJ9" s="23"/>
      <c r="BK9" s="24"/>
      <c r="BL9" s="24"/>
      <c r="BM9" s="20"/>
      <c r="BN9" s="22"/>
      <c r="BO9" s="14" t="s">
        <v>108</v>
      </c>
      <c r="BP9" s="65">
        <v>0</v>
      </c>
      <c r="BQ9" s="14" t="s">
        <v>105</v>
      </c>
      <c r="BR9" s="66">
        <v>-1</v>
      </c>
      <c r="BS9" s="67">
        <v>1</v>
      </c>
      <c r="BT9" s="67">
        <v>1</v>
      </c>
      <c r="BU9" s="84">
        <v>1</v>
      </c>
      <c r="BV9" s="58">
        <v>3</v>
      </c>
      <c r="BW9" s="66">
        <v>1</v>
      </c>
      <c r="BX9" s="67" t="s">
        <v>102</v>
      </c>
      <c r="BY9" s="66">
        <v>0.5</v>
      </c>
      <c r="BZ9" s="67" t="s">
        <v>102</v>
      </c>
      <c r="CA9" s="66">
        <v>0.5</v>
      </c>
      <c r="CB9" s="67" t="s">
        <v>103</v>
      </c>
      <c r="CC9" s="66">
        <v>-0.5</v>
      </c>
      <c r="CD9" s="27">
        <f t="shared" si="9"/>
        <v>9</v>
      </c>
      <c r="CE9" s="77"/>
      <c r="CF9" s="28"/>
      <c r="CG9" s="29"/>
      <c r="CH9" s="29">
        <v>1</v>
      </c>
      <c r="CI9" s="30"/>
      <c r="CJ9" s="25"/>
      <c r="CK9" s="34"/>
      <c r="CL9" s="34"/>
    </row>
    <row r="10" spans="1:90" s="7" customFormat="1" ht="15.75" customHeight="1">
      <c r="A10" s="71">
        <v>7</v>
      </c>
      <c r="B10" s="26" t="s">
        <v>28</v>
      </c>
      <c r="C10" s="14">
        <v>117.244</v>
      </c>
      <c r="D10" s="43">
        <v>6679.2</v>
      </c>
      <c r="E10" s="43">
        <v>5637.6</v>
      </c>
      <c r="F10" s="17">
        <v>0</v>
      </c>
      <c r="G10" s="72">
        <f t="shared" si="1"/>
        <v>0.11256144393241173</v>
      </c>
      <c r="H10" s="57" t="s">
        <v>12</v>
      </c>
      <c r="I10" s="65">
        <v>1</v>
      </c>
      <c r="J10" s="68">
        <v>1887</v>
      </c>
      <c r="K10" s="48">
        <v>1968</v>
      </c>
      <c r="L10" s="38">
        <f t="shared" si="2"/>
        <v>0.9588414634146342</v>
      </c>
      <c r="M10" s="58" t="s">
        <v>14</v>
      </c>
      <c r="N10" s="36">
        <v>1</v>
      </c>
      <c r="O10" s="51">
        <v>7088.6</v>
      </c>
      <c r="P10" s="52">
        <v>5068.5</v>
      </c>
      <c r="Q10" s="59">
        <f t="shared" si="3"/>
        <v>1.3985597316760383</v>
      </c>
      <c r="R10" s="60">
        <v>5</v>
      </c>
      <c r="S10" s="44">
        <v>1197.2</v>
      </c>
      <c r="T10" s="45">
        <v>1390</v>
      </c>
      <c r="U10" s="59">
        <f t="shared" si="4"/>
        <v>0.861294964028777</v>
      </c>
      <c r="V10" s="60">
        <v>0.5</v>
      </c>
      <c r="W10" s="44">
        <v>825.5</v>
      </c>
      <c r="X10" s="44">
        <v>762.4</v>
      </c>
      <c r="Y10" s="61">
        <f t="shared" si="5"/>
        <v>1.0827649527806926</v>
      </c>
      <c r="Z10" s="57" t="s">
        <v>115</v>
      </c>
      <c r="AA10" s="62">
        <v>-1</v>
      </c>
      <c r="AB10" s="44">
        <v>52.6</v>
      </c>
      <c r="AC10" s="83">
        <v>48.8</v>
      </c>
      <c r="AD10" s="63">
        <f t="shared" si="10"/>
        <v>3.8000000000000043</v>
      </c>
      <c r="AE10" s="62">
        <v>0</v>
      </c>
      <c r="AF10" s="44">
        <v>1197.2</v>
      </c>
      <c r="AG10" s="78">
        <v>3632.7</v>
      </c>
      <c r="AH10" s="44">
        <v>1923.8</v>
      </c>
      <c r="AI10" s="44">
        <v>3507.2</v>
      </c>
      <c r="AJ10" s="63">
        <f t="shared" si="6"/>
        <v>0.6008108767878679</v>
      </c>
      <c r="AK10" s="62">
        <v>0</v>
      </c>
      <c r="AL10" s="55">
        <v>1736.6</v>
      </c>
      <c r="AM10" s="43">
        <v>1369</v>
      </c>
      <c r="AN10" s="43">
        <v>1683.4</v>
      </c>
      <c r="AO10" s="43">
        <v>1794.9</v>
      </c>
      <c r="AP10" s="37">
        <f t="shared" si="7"/>
        <v>1.0747839003156396</v>
      </c>
      <c r="AQ10" s="64">
        <v>1</v>
      </c>
      <c r="AR10" s="14">
        <v>0</v>
      </c>
      <c r="AS10" s="62">
        <v>0</v>
      </c>
      <c r="AT10" s="14">
        <v>510.92</v>
      </c>
      <c r="AU10" s="56">
        <f t="shared" si="0"/>
        <v>7088.6</v>
      </c>
      <c r="AV10" s="14">
        <v>420.2</v>
      </c>
      <c r="AW10" s="56">
        <v>8434.5</v>
      </c>
      <c r="AX10" s="37">
        <f t="shared" si="8"/>
        <v>1.44675745060383</v>
      </c>
      <c r="AY10" s="21">
        <v>0</v>
      </c>
      <c r="AZ10" s="14"/>
      <c r="BA10" s="14"/>
      <c r="BB10" s="14"/>
      <c r="BC10" s="14"/>
      <c r="BD10" s="14"/>
      <c r="BE10" s="14"/>
      <c r="BF10" s="14" t="s">
        <v>114</v>
      </c>
      <c r="BG10" s="22">
        <v>0</v>
      </c>
      <c r="BH10" s="23"/>
      <c r="BI10" s="23"/>
      <c r="BJ10" s="23"/>
      <c r="BK10" s="24"/>
      <c r="BL10" s="24"/>
      <c r="BM10" s="20"/>
      <c r="BN10" s="22"/>
      <c r="BO10" s="14" t="s">
        <v>108</v>
      </c>
      <c r="BP10" s="65">
        <v>0</v>
      </c>
      <c r="BQ10" s="14" t="s">
        <v>105</v>
      </c>
      <c r="BR10" s="66">
        <v>-1</v>
      </c>
      <c r="BS10" s="67">
        <v>1</v>
      </c>
      <c r="BT10" s="67">
        <v>1</v>
      </c>
      <c r="BU10" s="84">
        <v>1</v>
      </c>
      <c r="BV10" s="58">
        <v>3</v>
      </c>
      <c r="BW10" s="66">
        <v>1</v>
      </c>
      <c r="BX10" s="67" t="s">
        <v>102</v>
      </c>
      <c r="BY10" s="66">
        <v>0.5</v>
      </c>
      <c r="BZ10" s="67" t="s">
        <v>102</v>
      </c>
      <c r="CA10" s="66">
        <v>0.5</v>
      </c>
      <c r="CB10" s="67" t="s">
        <v>103</v>
      </c>
      <c r="CC10" s="66">
        <v>-0.5</v>
      </c>
      <c r="CD10" s="27">
        <f t="shared" si="9"/>
        <v>8</v>
      </c>
      <c r="CE10" s="77"/>
      <c r="CF10" s="28"/>
      <c r="CG10" s="29">
        <v>1</v>
      </c>
      <c r="CH10" s="29"/>
      <c r="CI10" s="30"/>
      <c r="CJ10" s="25"/>
      <c r="CK10" s="34"/>
      <c r="CL10" s="34"/>
    </row>
    <row r="11" spans="1:90" s="7" customFormat="1" ht="15.75">
      <c r="A11" s="71">
        <v>8</v>
      </c>
      <c r="B11" s="26" t="s">
        <v>27</v>
      </c>
      <c r="C11" s="14"/>
      <c r="D11" s="43">
        <v>4785.6</v>
      </c>
      <c r="E11" s="43">
        <v>1323.5</v>
      </c>
      <c r="F11" s="17">
        <v>0</v>
      </c>
      <c r="G11" s="72">
        <f t="shared" si="1"/>
        <v>0</v>
      </c>
      <c r="H11" s="57" t="s">
        <v>12</v>
      </c>
      <c r="I11" s="65">
        <v>1</v>
      </c>
      <c r="J11" s="68">
        <v>2469</v>
      </c>
      <c r="K11" s="48">
        <v>2469</v>
      </c>
      <c r="L11" s="38">
        <f t="shared" si="2"/>
        <v>1</v>
      </c>
      <c r="M11" s="58" t="s">
        <v>14</v>
      </c>
      <c r="N11" s="36">
        <v>1</v>
      </c>
      <c r="O11" s="51">
        <v>5403.8</v>
      </c>
      <c r="P11" s="52">
        <v>5208.5</v>
      </c>
      <c r="Q11" s="59">
        <f t="shared" si="3"/>
        <v>1.0374964001151963</v>
      </c>
      <c r="R11" s="60">
        <v>5</v>
      </c>
      <c r="S11" s="44">
        <v>2942</v>
      </c>
      <c r="T11" s="45">
        <v>2942</v>
      </c>
      <c r="U11" s="59">
        <f t="shared" si="4"/>
        <v>1</v>
      </c>
      <c r="V11" s="60">
        <v>1</v>
      </c>
      <c r="W11" s="44">
        <v>3462</v>
      </c>
      <c r="X11" s="44">
        <v>2975.5</v>
      </c>
      <c r="Y11" s="61">
        <f t="shared" si="5"/>
        <v>1.163501932448328</v>
      </c>
      <c r="Z11" s="57" t="s">
        <v>115</v>
      </c>
      <c r="AA11" s="62">
        <v>0</v>
      </c>
      <c r="AB11" s="44">
        <v>270.2</v>
      </c>
      <c r="AC11" s="83">
        <v>211.5</v>
      </c>
      <c r="AD11" s="63">
        <f t="shared" si="10"/>
        <v>58.69999999999999</v>
      </c>
      <c r="AE11" s="62">
        <v>0</v>
      </c>
      <c r="AF11" s="44">
        <v>2942</v>
      </c>
      <c r="AG11" s="78">
        <v>1128.2</v>
      </c>
      <c r="AH11" s="44">
        <v>2190.6</v>
      </c>
      <c r="AI11" s="44">
        <v>960</v>
      </c>
      <c r="AJ11" s="63">
        <f t="shared" si="6"/>
        <v>1.14278550373481</v>
      </c>
      <c r="AK11" s="62">
        <v>1</v>
      </c>
      <c r="AL11" s="55">
        <v>1792.1</v>
      </c>
      <c r="AM11" s="43">
        <v>816.1</v>
      </c>
      <c r="AN11" s="43">
        <v>835.5</v>
      </c>
      <c r="AO11" s="43">
        <v>722.6</v>
      </c>
      <c r="AP11" s="37">
        <f t="shared" si="7"/>
        <v>2.2644680313368712</v>
      </c>
      <c r="AQ11" s="64">
        <v>0</v>
      </c>
      <c r="AR11" s="14">
        <v>0</v>
      </c>
      <c r="AS11" s="62">
        <v>0</v>
      </c>
      <c r="AT11" s="14">
        <v>415.5</v>
      </c>
      <c r="AU11" s="56">
        <f t="shared" si="0"/>
        <v>5403.8</v>
      </c>
      <c r="AV11" s="14">
        <v>347.02</v>
      </c>
      <c r="AW11" s="56">
        <v>4148</v>
      </c>
      <c r="AX11" s="37">
        <f t="shared" si="8"/>
        <v>0.9190856881773583</v>
      </c>
      <c r="AY11" s="21">
        <v>1</v>
      </c>
      <c r="AZ11" s="14"/>
      <c r="BA11" s="14"/>
      <c r="BB11" s="14"/>
      <c r="BC11" s="14"/>
      <c r="BD11" s="14"/>
      <c r="BE11" s="14"/>
      <c r="BF11" s="14" t="s">
        <v>114</v>
      </c>
      <c r="BG11" s="22">
        <v>0</v>
      </c>
      <c r="BH11" s="23"/>
      <c r="BI11" s="23"/>
      <c r="BJ11" s="23"/>
      <c r="BK11" s="24"/>
      <c r="BL11" s="24"/>
      <c r="BM11" s="20"/>
      <c r="BN11" s="22"/>
      <c r="BO11" s="14" t="s">
        <v>108</v>
      </c>
      <c r="BP11" s="65">
        <v>0</v>
      </c>
      <c r="BQ11" s="14" t="s">
        <v>106</v>
      </c>
      <c r="BR11" s="66">
        <v>0</v>
      </c>
      <c r="BS11" s="67">
        <v>1</v>
      </c>
      <c r="BT11" s="67">
        <v>1</v>
      </c>
      <c r="BU11" s="84">
        <v>1</v>
      </c>
      <c r="BV11" s="58">
        <v>3</v>
      </c>
      <c r="BW11" s="66">
        <v>1</v>
      </c>
      <c r="BX11" s="67" t="s">
        <v>102</v>
      </c>
      <c r="BY11" s="66">
        <v>0.5</v>
      </c>
      <c r="BZ11" s="67" t="s">
        <v>102</v>
      </c>
      <c r="CA11" s="66">
        <v>0.5</v>
      </c>
      <c r="CB11" s="67" t="s">
        <v>103</v>
      </c>
      <c r="CC11" s="66">
        <v>-0.5</v>
      </c>
      <c r="CD11" s="27">
        <f t="shared" si="9"/>
        <v>11.5</v>
      </c>
      <c r="CE11" s="77"/>
      <c r="CF11" s="28"/>
      <c r="CG11" s="29"/>
      <c r="CH11" s="29"/>
      <c r="CI11" s="30"/>
      <c r="CJ11" s="25"/>
      <c r="CK11" s="34">
        <v>1</v>
      </c>
      <c r="CL11" s="34"/>
    </row>
    <row r="12" spans="1:90" s="7" customFormat="1" ht="15.75">
      <c r="A12" s="71">
        <v>9</v>
      </c>
      <c r="B12" s="26" t="s">
        <v>26</v>
      </c>
      <c r="C12" s="14"/>
      <c r="D12" s="43">
        <v>3821.1</v>
      </c>
      <c r="E12" s="43">
        <v>3261.7</v>
      </c>
      <c r="F12" s="17">
        <v>0</v>
      </c>
      <c r="G12" s="72">
        <f t="shared" si="1"/>
        <v>0</v>
      </c>
      <c r="H12" s="57" t="s">
        <v>12</v>
      </c>
      <c r="I12" s="65">
        <v>1</v>
      </c>
      <c r="J12" s="68">
        <v>1311.4</v>
      </c>
      <c r="K12" s="48">
        <v>1444</v>
      </c>
      <c r="L12" s="38">
        <f t="shared" si="2"/>
        <v>0.9081717451523547</v>
      </c>
      <c r="M12" s="58" t="s">
        <v>14</v>
      </c>
      <c r="N12" s="36">
        <v>1</v>
      </c>
      <c r="O12" s="51">
        <v>4348.8</v>
      </c>
      <c r="P12" s="52">
        <v>4063.4</v>
      </c>
      <c r="Q12" s="59">
        <f t="shared" si="3"/>
        <v>1.0702367475513117</v>
      </c>
      <c r="R12" s="60">
        <v>5</v>
      </c>
      <c r="S12" s="44">
        <v>497.8</v>
      </c>
      <c r="T12" s="45">
        <v>497.8</v>
      </c>
      <c r="U12" s="59">
        <f t="shared" si="4"/>
        <v>1</v>
      </c>
      <c r="V12" s="60">
        <v>1</v>
      </c>
      <c r="W12" s="44">
        <v>446.7</v>
      </c>
      <c r="X12" s="44">
        <v>388.4</v>
      </c>
      <c r="Y12" s="61">
        <f t="shared" si="5"/>
        <v>1.1501029866117405</v>
      </c>
      <c r="Z12" s="57" t="s">
        <v>115</v>
      </c>
      <c r="AA12" s="62">
        <v>0</v>
      </c>
      <c r="AB12" s="44">
        <v>20.2</v>
      </c>
      <c r="AC12" s="83">
        <v>18.7</v>
      </c>
      <c r="AD12" s="63">
        <f t="shared" si="10"/>
        <v>1.5</v>
      </c>
      <c r="AE12" s="62">
        <v>0</v>
      </c>
      <c r="AF12" s="44">
        <v>497.8</v>
      </c>
      <c r="AG12" s="78">
        <v>2976.4</v>
      </c>
      <c r="AH12" s="44">
        <v>498</v>
      </c>
      <c r="AI12" s="44">
        <v>2856.6</v>
      </c>
      <c r="AJ12" s="63">
        <f t="shared" si="6"/>
        <v>0.9593645918170733</v>
      </c>
      <c r="AK12" s="62">
        <v>1</v>
      </c>
      <c r="AL12" s="55">
        <v>1327.8</v>
      </c>
      <c r="AM12" s="43">
        <v>858.5</v>
      </c>
      <c r="AN12" s="43">
        <v>659.5</v>
      </c>
      <c r="AO12" s="43">
        <v>1092.6</v>
      </c>
      <c r="AP12" s="37">
        <f t="shared" si="7"/>
        <v>1.525856125028729</v>
      </c>
      <c r="AQ12" s="64">
        <v>0.5</v>
      </c>
      <c r="AR12" s="14">
        <v>0</v>
      </c>
      <c r="AS12" s="62">
        <v>0</v>
      </c>
      <c r="AT12" s="14">
        <v>24.98</v>
      </c>
      <c r="AU12" s="56">
        <f t="shared" si="0"/>
        <v>4348.8</v>
      </c>
      <c r="AV12" s="14">
        <v>0</v>
      </c>
      <c r="AW12" s="56">
        <v>3954.6</v>
      </c>
      <c r="AX12" s="37">
        <v>0</v>
      </c>
      <c r="AY12" s="21">
        <v>1</v>
      </c>
      <c r="AZ12" s="14"/>
      <c r="BA12" s="14"/>
      <c r="BB12" s="14"/>
      <c r="BC12" s="14"/>
      <c r="BD12" s="14"/>
      <c r="BE12" s="14"/>
      <c r="BF12" s="14" t="s">
        <v>114</v>
      </c>
      <c r="BG12" s="22">
        <v>0</v>
      </c>
      <c r="BH12" s="23"/>
      <c r="BI12" s="23"/>
      <c r="BJ12" s="23"/>
      <c r="BK12" s="24"/>
      <c r="BL12" s="24"/>
      <c r="BM12" s="20"/>
      <c r="BN12" s="22"/>
      <c r="BO12" s="14" t="s">
        <v>108</v>
      </c>
      <c r="BP12" s="65">
        <v>0</v>
      </c>
      <c r="BQ12" s="14" t="s">
        <v>106</v>
      </c>
      <c r="BR12" s="66">
        <v>0</v>
      </c>
      <c r="BS12" s="67">
        <v>1</v>
      </c>
      <c r="BT12" s="67">
        <v>1</v>
      </c>
      <c r="BU12" s="67">
        <v>1</v>
      </c>
      <c r="BV12" s="58">
        <v>3</v>
      </c>
      <c r="BW12" s="66">
        <v>1</v>
      </c>
      <c r="BX12" s="67" t="s">
        <v>102</v>
      </c>
      <c r="BY12" s="66">
        <v>0.5</v>
      </c>
      <c r="BZ12" s="67" t="s">
        <v>102</v>
      </c>
      <c r="CA12" s="66">
        <v>0.5</v>
      </c>
      <c r="CB12" s="67" t="s">
        <v>103</v>
      </c>
      <c r="CC12" s="66">
        <v>-0.5</v>
      </c>
      <c r="CD12" s="27">
        <f t="shared" si="9"/>
        <v>12</v>
      </c>
      <c r="CE12" s="77"/>
      <c r="CF12" s="28"/>
      <c r="CG12" s="29"/>
      <c r="CH12" s="29"/>
      <c r="CI12" s="30"/>
      <c r="CJ12" s="25"/>
      <c r="CK12" s="34">
        <v>1</v>
      </c>
      <c r="CL12" s="34"/>
    </row>
    <row r="13" spans="1:90" s="7" customFormat="1" ht="15.75">
      <c r="A13" s="71">
        <v>10</v>
      </c>
      <c r="B13" s="26" t="s">
        <v>25</v>
      </c>
      <c r="C13" s="14"/>
      <c r="D13" s="43">
        <v>8585.9</v>
      </c>
      <c r="E13" s="43">
        <v>7134.8</v>
      </c>
      <c r="F13" s="17">
        <v>0</v>
      </c>
      <c r="G13" s="72">
        <f t="shared" si="1"/>
        <v>0</v>
      </c>
      <c r="H13" s="57" t="s">
        <v>12</v>
      </c>
      <c r="I13" s="65">
        <v>1</v>
      </c>
      <c r="J13" s="68">
        <v>2019.6</v>
      </c>
      <c r="K13" s="48">
        <v>2188</v>
      </c>
      <c r="L13" s="38">
        <f t="shared" si="2"/>
        <v>0.923034734917733</v>
      </c>
      <c r="M13" s="58" t="s">
        <v>14</v>
      </c>
      <c r="N13" s="36">
        <v>1</v>
      </c>
      <c r="O13" s="51">
        <v>8632.3</v>
      </c>
      <c r="P13" s="52">
        <v>6738.8</v>
      </c>
      <c r="Q13" s="59">
        <f t="shared" si="3"/>
        <v>1.2809847450584673</v>
      </c>
      <c r="R13" s="60">
        <v>5</v>
      </c>
      <c r="S13" s="44">
        <v>1417.3</v>
      </c>
      <c r="T13" s="44">
        <v>1188.1</v>
      </c>
      <c r="U13" s="59">
        <f t="shared" si="4"/>
        <v>1.1929130544566957</v>
      </c>
      <c r="V13" s="60">
        <v>0</v>
      </c>
      <c r="W13" s="44">
        <v>1229.5</v>
      </c>
      <c r="X13" s="44">
        <v>1065.3</v>
      </c>
      <c r="Y13" s="61">
        <f t="shared" si="5"/>
        <v>1.154134985450108</v>
      </c>
      <c r="Z13" s="57" t="s">
        <v>115</v>
      </c>
      <c r="AA13" s="62">
        <v>0</v>
      </c>
      <c r="AB13" s="44">
        <v>54</v>
      </c>
      <c r="AC13" s="83">
        <v>53.6</v>
      </c>
      <c r="AD13" s="63">
        <f t="shared" si="10"/>
        <v>0.3999999999999986</v>
      </c>
      <c r="AE13" s="62">
        <v>0</v>
      </c>
      <c r="AF13" s="44">
        <v>1417.3</v>
      </c>
      <c r="AG13" s="78">
        <v>5236.3</v>
      </c>
      <c r="AH13" s="44">
        <v>1365.6</v>
      </c>
      <c r="AI13" s="44">
        <v>5459</v>
      </c>
      <c r="AJ13" s="63">
        <f t="shared" si="6"/>
        <v>1.0819989840199058</v>
      </c>
      <c r="AK13" s="62">
        <v>1</v>
      </c>
      <c r="AL13" s="55">
        <v>2773.2</v>
      </c>
      <c r="AM13" s="43">
        <v>1821.8</v>
      </c>
      <c r="AN13" s="43">
        <v>1896.8</v>
      </c>
      <c r="AO13" s="43">
        <v>1909.6</v>
      </c>
      <c r="AP13" s="37">
        <f t="shared" si="7"/>
        <v>1.4781990689740947</v>
      </c>
      <c r="AQ13" s="64">
        <v>0.5</v>
      </c>
      <c r="AR13" s="14">
        <v>0</v>
      </c>
      <c r="AS13" s="62">
        <v>0</v>
      </c>
      <c r="AT13" s="14">
        <v>90.89</v>
      </c>
      <c r="AU13" s="56">
        <f t="shared" si="0"/>
        <v>8632.3</v>
      </c>
      <c r="AV13" s="14">
        <v>63.89</v>
      </c>
      <c r="AW13" s="56">
        <v>10198.5</v>
      </c>
      <c r="AX13" s="37">
        <f aca="true" t="shared" si="11" ref="AX13:AX23">(AT13/AU13)/(AV13/AW13)</f>
        <v>1.6807107987244516</v>
      </c>
      <c r="AY13" s="21">
        <v>0</v>
      </c>
      <c r="AZ13" s="14"/>
      <c r="BA13" s="14"/>
      <c r="BB13" s="14"/>
      <c r="BC13" s="14"/>
      <c r="BD13" s="14"/>
      <c r="BE13" s="14"/>
      <c r="BF13" s="14" t="s">
        <v>114</v>
      </c>
      <c r="BG13" s="22">
        <v>0</v>
      </c>
      <c r="BH13" s="23"/>
      <c r="BI13" s="23"/>
      <c r="BJ13" s="23"/>
      <c r="BK13" s="24"/>
      <c r="BL13" s="24"/>
      <c r="BM13" s="20"/>
      <c r="BN13" s="22"/>
      <c r="BO13" s="14" t="s">
        <v>108</v>
      </c>
      <c r="BP13" s="65">
        <v>0</v>
      </c>
      <c r="BQ13" s="14" t="s">
        <v>106</v>
      </c>
      <c r="BR13" s="66">
        <v>0</v>
      </c>
      <c r="BS13" s="67">
        <v>1</v>
      </c>
      <c r="BT13" s="67">
        <v>1</v>
      </c>
      <c r="BU13" s="67">
        <v>1</v>
      </c>
      <c r="BV13" s="58">
        <v>3</v>
      </c>
      <c r="BW13" s="66">
        <v>1</v>
      </c>
      <c r="BX13" s="67" t="s">
        <v>102</v>
      </c>
      <c r="BY13" s="66">
        <v>0.5</v>
      </c>
      <c r="BZ13" s="67" t="s">
        <v>102</v>
      </c>
      <c r="CA13" s="66">
        <v>0.5</v>
      </c>
      <c r="CB13" s="67" t="s">
        <v>103</v>
      </c>
      <c r="CC13" s="66">
        <v>-0.5</v>
      </c>
      <c r="CD13" s="27">
        <f t="shared" si="9"/>
        <v>10</v>
      </c>
      <c r="CE13" s="77"/>
      <c r="CF13" s="28"/>
      <c r="CG13" s="29"/>
      <c r="CH13" s="29"/>
      <c r="CI13" s="30">
        <v>1</v>
      </c>
      <c r="CJ13" s="25"/>
      <c r="CK13" s="34"/>
      <c r="CL13" s="34"/>
    </row>
    <row r="14" spans="1:90" s="7" customFormat="1" ht="15.75">
      <c r="A14" s="71">
        <v>11</v>
      </c>
      <c r="B14" s="26" t="s">
        <v>24</v>
      </c>
      <c r="C14" s="14"/>
      <c r="D14" s="43">
        <v>4058.2</v>
      </c>
      <c r="E14" s="43">
        <v>3457.4</v>
      </c>
      <c r="F14" s="17">
        <v>0</v>
      </c>
      <c r="G14" s="72">
        <f t="shared" si="1"/>
        <v>0</v>
      </c>
      <c r="H14" s="57" t="s">
        <v>12</v>
      </c>
      <c r="I14" s="65">
        <v>1</v>
      </c>
      <c r="J14" s="68">
        <v>1361.5</v>
      </c>
      <c r="K14" s="48">
        <v>1533</v>
      </c>
      <c r="L14" s="38">
        <f t="shared" si="2"/>
        <v>0.8881278538812786</v>
      </c>
      <c r="M14" s="58" t="s">
        <v>14</v>
      </c>
      <c r="N14" s="36">
        <v>1</v>
      </c>
      <c r="O14" s="51">
        <v>4062.9</v>
      </c>
      <c r="P14" s="52">
        <v>3792.8</v>
      </c>
      <c r="Q14" s="59">
        <f t="shared" si="3"/>
        <v>1.0712138789284962</v>
      </c>
      <c r="R14" s="60">
        <v>5</v>
      </c>
      <c r="S14" s="44">
        <v>533.9</v>
      </c>
      <c r="T14" s="44">
        <v>526.4</v>
      </c>
      <c r="U14" s="59">
        <f t="shared" si="4"/>
        <v>1.0142477203647415</v>
      </c>
      <c r="V14" s="60">
        <v>1</v>
      </c>
      <c r="W14" s="44">
        <v>303.8</v>
      </c>
      <c r="X14" s="44">
        <v>249.5</v>
      </c>
      <c r="Y14" s="61">
        <f t="shared" si="5"/>
        <v>1.2176352705410822</v>
      </c>
      <c r="Z14" s="57" t="s">
        <v>115</v>
      </c>
      <c r="AA14" s="62">
        <v>0</v>
      </c>
      <c r="AB14" s="44">
        <v>122</v>
      </c>
      <c r="AC14" s="83">
        <v>64.6</v>
      </c>
      <c r="AD14" s="63">
        <f t="shared" si="10"/>
        <v>57.400000000000006</v>
      </c>
      <c r="AE14" s="62">
        <v>0</v>
      </c>
      <c r="AF14" s="44">
        <v>533.9</v>
      </c>
      <c r="AG14" s="78">
        <v>3187.7</v>
      </c>
      <c r="AH14" s="44">
        <v>537.9</v>
      </c>
      <c r="AI14" s="44">
        <v>3057.5</v>
      </c>
      <c r="AJ14" s="63">
        <f t="shared" si="6"/>
        <v>0.9520229105200172</v>
      </c>
      <c r="AK14" s="62">
        <v>1</v>
      </c>
      <c r="AL14" s="55">
        <v>1359.6</v>
      </c>
      <c r="AM14" s="43">
        <v>961.6</v>
      </c>
      <c r="AN14" s="43">
        <v>928</v>
      </c>
      <c r="AO14" s="43">
        <v>780.1</v>
      </c>
      <c r="AP14" s="37">
        <f t="shared" si="7"/>
        <v>1.5278121137206426</v>
      </c>
      <c r="AQ14" s="64">
        <v>0.5</v>
      </c>
      <c r="AR14" s="14">
        <v>0</v>
      </c>
      <c r="AS14" s="62">
        <v>0</v>
      </c>
      <c r="AT14" s="14">
        <v>90.82</v>
      </c>
      <c r="AU14" s="56">
        <f t="shared" si="0"/>
        <v>4062.9</v>
      </c>
      <c r="AV14" s="14">
        <v>77.99</v>
      </c>
      <c r="AW14" s="56">
        <v>4110</v>
      </c>
      <c r="AX14" s="37">
        <f t="shared" si="11"/>
        <v>1.178008070810571</v>
      </c>
      <c r="AY14" s="21">
        <v>0</v>
      </c>
      <c r="AZ14" s="14"/>
      <c r="BA14" s="14"/>
      <c r="BB14" s="14"/>
      <c r="BC14" s="14"/>
      <c r="BD14" s="14"/>
      <c r="BE14" s="14"/>
      <c r="BF14" s="14" t="s">
        <v>114</v>
      </c>
      <c r="BG14" s="22">
        <v>0</v>
      </c>
      <c r="BH14" s="23"/>
      <c r="BI14" s="23"/>
      <c r="BJ14" s="23"/>
      <c r="BK14" s="24"/>
      <c r="BL14" s="24"/>
      <c r="BM14" s="20"/>
      <c r="BN14" s="22"/>
      <c r="BO14" s="14" t="s">
        <v>108</v>
      </c>
      <c r="BP14" s="65">
        <v>0</v>
      </c>
      <c r="BQ14" s="14" t="s">
        <v>106</v>
      </c>
      <c r="BR14" s="66">
        <v>0</v>
      </c>
      <c r="BS14" s="67">
        <v>1</v>
      </c>
      <c r="BT14" s="67">
        <v>1</v>
      </c>
      <c r="BU14" s="85">
        <v>1</v>
      </c>
      <c r="BV14" s="58">
        <v>3</v>
      </c>
      <c r="BW14" s="66">
        <v>1</v>
      </c>
      <c r="BX14" s="67" t="s">
        <v>102</v>
      </c>
      <c r="BY14" s="66">
        <v>0.5</v>
      </c>
      <c r="BZ14" s="67" t="s">
        <v>102</v>
      </c>
      <c r="CA14" s="66">
        <v>0.5</v>
      </c>
      <c r="CB14" s="67" t="s">
        <v>103</v>
      </c>
      <c r="CC14" s="66">
        <v>-0.5</v>
      </c>
      <c r="CD14" s="27">
        <f t="shared" si="9"/>
        <v>11</v>
      </c>
      <c r="CE14" s="77"/>
      <c r="CF14" s="28"/>
      <c r="CG14" s="29"/>
      <c r="CH14" s="29"/>
      <c r="CI14" s="30"/>
      <c r="CJ14" s="25">
        <v>1</v>
      </c>
      <c r="CK14" s="34"/>
      <c r="CL14" s="34"/>
    </row>
    <row r="15" spans="1:90" s="7" customFormat="1" ht="15" customHeight="1">
      <c r="A15" s="71">
        <v>12</v>
      </c>
      <c r="B15" s="26" t="s">
        <v>23</v>
      </c>
      <c r="C15" s="14">
        <v>76.418</v>
      </c>
      <c r="D15" s="43">
        <v>5829.7</v>
      </c>
      <c r="E15" s="43">
        <v>5120</v>
      </c>
      <c r="F15" s="17">
        <v>0</v>
      </c>
      <c r="G15" s="72">
        <f t="shared" si="1"/>
        <v>0.10767648302099482</v>
      </c>
      <c r="H15" s="57" t="s">
        <v>12</v>
      </c>
      <c r="I15" s="65">
        <v>1</v>
      </c>
      <c r="J15" s="68">
        <v>1961.2</v>
      </c>
      <c r="K15" s="48">
        <v>2169</v>
      </c>
      <c r="L15" s="38">
        <f t="shared" si="2"/>
        <v>0.9041954817888428</v>
      </c>
      <c r="M15" s="58" t="s">
        <v>14</v>
      </c>
      <c r="N15" s="36">
        <v>1</v>
      </c>
      <c r="O15" s="51">
        <v>6305.3</v>
      </c>
      <c r="P15" s="52">
        <v>4845.9</v>
      </c>
      <c r="Q15" s="59">
        <f t="shared" si="3"/>
        <v>1.3011618068882975</v>
      </c>
      <c r="R15" s="60">
        <v>5</v>
      </c>
      <c r="S15" s="44">
        <v>627.1</v>
      </c>
      <c r="T15" s="44">
        <v>627.1</v>
      </c>
      <c r="U15" s="59">
        <f t="shared" si="4"/>
        <v>1</v>
      </c>
      <c r="V15" s="60">
        <v>1</v>
      </c>
      <c r="W15" s="44">
        <v>671.7</v>
      </c>
      <c r="X15" s="44">
        <v>609.6</v>
      </c>
      <c r="Y15" s="61">
        <f t="shared" si="5"/>
        <v>1.1018700787401574</v>
      </c>
      <c r="Z15" s="57" t="s">
        <v>115</v>
      </c>
      <c r="AA15" s="62">
        <v>-1</v>
      </c>
      <c r="AB15" s="44">
        <v>27.3</v>
      </c>
      <c r="AC15" s="83">
        <v>28.5</v>
      </c>
      <c r="AD15" s="63">
        <f t="shared" si="10"/>
        <v>-1.1999999999999993</v>
      </c>
      <c r="AE15" s="62">
        <v>1</v>
      </c>
      <c r="AF15" s="44">
        <v>627.1</v>
      </c>
      <c r="AG15" s="78">
        <v>3645.8</v>
      </c>
      <c r="AH15" s="44">
        <v>821.4</v>
      </c>
      <c r="AI15" s="44">
        <v>3323.4</v>
      </c>
      <c r="AJ15" s="63">
        <f t="shared" si="6"/>
        <v>0.695940125585938</v>
      </c>
      <c r="AK15" s="62">
        <v>0</v>
      </c>
      <c r="AL15" s="55">
        <v>2101.4</v>
      </c>
      <c r="AM15" s="43">
        <v>1156.9</v>
      </c>
      <c r="AN15" s="43">
        <v>1267</v>
      </c>
      <c r="AO15" s="43">
        <v>1380.8</v>
      </c>
      <c r="AP15" s="37">
        <f t="shared" si="7"/>
        <v>1.6569506137146162</v>
      </c>
      <c r="AQ15" s="64">
        <v>0</v>
      </c>
      <c r="AR15" s="14">
        <v>0</v>
      </c>
      <c r="AS15" s="62">
        <v>0</v>
      </c>
      <c r="AT15" s="14">
        <v>198.76</v>
      </c>
      <c r="AU15" s="56">
        <f t="shared" si="0"/>
        <v>6305.3</v>
      </c>
      <c r="AV15" s="14">
        <v>183.77</v>
      </c>
      <c r="AW15" s="56">
        <v>5691.9</v>
      </c>
      <c r="AX15" s="37">
        <f t="shared" si="11"/>
        <v>0.9763507843109147</v>
      </c>
      <c r="AY15" s="21">
        <v>1</v>
      </c>
      <c r="AZ15" s="14"/>
      <c r="BA15" s="14"/>
      <c r="BB15" s="14"/>
      <c r="BC15" s="14"/>
      <c r="BD15" s="14"/>
      <c r="BE15" s="14"/>
      <c r="BF15" s="14" t="s">
        <v>114</v>
      </c>
      <c r="BG15" s="22">
        <v>0</v>
      </c>
      <c r="BH15" s="23"/>
      <c r="BI15" s="23"/>
      <c r="BJ15" s="23"/>
      <c r="BK15" s="24"/>
      <c r="BL15" s="24"/>
      <c r="BM15" s="20"/>
      <c r="BN15" s="22"/>
      <c r="BO15" s="14" t="s">
        <v>108</v>
      </c>
      <c r="BP15" s="65">
        <v>0</v>
      </c>
      <c r="BQ15" s="14" t="s">
        <v>106</v>
      </c>
      <c r="BR15" s="66">
        <v>0</v>
      </c>
      <c r="BS15" s="67">
        <v>1</v>
      </c>
      <c r="BT15" s="67">
        <v>1</v>
      </c>
      <c r="BU15" s="67">
        <v>1</v>
      </c>
      <c r="BV15" s="58">
        <v>3</v>
      </c>
      <c r="BW15" s="66">
        <v>1</v>
      </c>
      <c r="BX15" s="67" t="s">
        <v>102</v>
      </c>
      <c r="BY15" s="66">
        <v>0.5</v>
      </c>
      <c r="BZ15" s="67" t="s">
        <v>102</v>
      </c>
      <c r="CA15" s="66">
        <v>0.5</v>
      </c>
      <c r="CB15" s="67" t="s">
        <v>103</v>
      </c>
      <c r="CC15" s="66">
        <v>-0.5</v>
      </c>
      <c r="CD15" s="27">
        <f t="shared" si="9"/>
        <v>10.5</v>
      </c>
      <c r="CE15" s="77"/>
      <c r="CF15" s="28"/>
      <c r="CG15" s="29"/>
      <c r="CH15" s="29"/>
      <c r="CI15" s="30"/>
      <c r="CJ15" s="25">
        <v>1</v>
      </c>
      <c r="CK15" s="34"/>
      <c r="CL15" s="34"/>
    </row>
    <row r="16" spans="1:90" s="7" customFormat="1" ht="15.75">
      <c r="A16" s="71">
        <v>13</v>
      </c>
      <c r="B16" s="26" t="s">
        <v>22</v>
      </c>
      <c r="C16" s="14">
        <v>12.231</v>
      </c>
      <c r="D16" s="43">
        <v>3480.8</v>
      </c>
      <c r="E16" s="43">
        <v>2495.6</v>
      </c>
      <c r="F16" s="17">
        <v>0</v>
      </c>
      <c r="G16" s="72">
        <f t="shared" si="1"/>
        <v>0.01241473812423873</v>
      </c>
      <c r="H16" s="57" t="s">
        <v>12</v>
      </c>
      <c r="I16" s="65">
        <v>1</v>
      </c>
      <c r="J16" s="68">
        <v>1556.1</v>
      </c>
      <c r="K16" s="48">
        <v>1655</v>
      </c>
      <c r="L16" s="38">
        <f t="shared" si="2"/>
        <v>0.9402416918429003</v>
      </c>
      <c r="M16" s="58" t="s">
        <v>14</v>
      </c>
      <c r="N16" s="36">
        <v>1</v>
      </c>
      <c r="O16" s="51">
        <v>4897</v>
      </c>
      <c r="P16" s="52">
        <v>3505.7</v>
      </c>
      <c r="Q16" s="59">
        <f t="shared" si="3"/>
        <v>1.396867957897139</v>
      </c>
      <c r="R16" s="60">
        <v>5</v>
      </c>
      <c r="S16" s="44">
        <v>922.7</v>
      </c>
      <c r="T16" s="44">
        <v>922.8</v>
      </c>
      <c r="U16" s="59">
        <f t="shared" si="4"/>
        <v>0.9998916341569138</v>
      </c>
      <c r="V16" s="60">
        <v>1</v>
      </c>
      <c r="W16" s="44">
        <v>877.5</v>
      </c>
      <c r="X16" s="44">
        <v>777.2</v>
      </c>
      <c r="Y16" s="61">
        <f t="shared" si="5"/>
        <v>1.1290530108080288</v>
      </c>
      <c r="Z16" s="57" t="s">
        <v>115</v>
      </c>
      <c r="AA16" s="62">
        <v>0</v>
      </c>
      <c r="AB16" s="44">
        <v>122</v>
      </c>
      <c r="AC16" s="83">
        <v>66.4</v>
      </c>
      <c r="AD16" s="63">
        <f t="shared" si="10"/>
        <v>55.599999999999994</v>
      </c>
      <c r="AE16" s="62">
        <v>0</v>
      </c>
      <c r="AF16" s="44">
        <v>922.7</v>
      </c>
      <c r="AG16" s="78">
        <v>2105.2</v>
      </c>
      <c r="AH16" s="44">
        <v>810.5</v>
      </c>
      <c r="AI16" s="44">
        <v>1884</v>
      </c>
      <c r="AJ16" s="63">
        <f t="shared" si="6"/>
        <v>1.018814315200585</v>
      </c>
      <c r="AK16" s="62">
        <v>1</v>
      </c>
      <c r="AL16" s="55">
        <v>1179.2</v>
      </c>
      <c r="AM16" s="43">
        <v>577.9</v>
      </c>
      <c r="AN16" s="43">
        <v>842.6</v>
      </c>
      <c r="AO16" s="43">
        <v>893.3</v>
      </c>
      <c r="AP16" s="37">
        <f t="shared" si="7"/>
        <v>1.5289134756677325</v>
      </c>
      <c r="AQ16" s="64">
        <v>0.5</v>
      </c>
      <c r="AR16" s="14">
        <v>0</v>
      </c>
      <c r="AS16" s="62">
        <v>0</v>
      </c>
      <c r="AT16" s="14">
        <v>145.53</v>
      </c>
      <c r="AU16" s="56">
        <f t="shared" si="0"/>
        <v>4897</v>
      </c>
      <c r="AV16" s="14">
        <v>94.57</v>
      </c>
      <c r="AW16" s="56">
        <v>3744.7</v>
      </c>
      <c r="AX16" s="37">
        <f t="shared" si="11"/>
        <v>1.1767550398308788</v>
      </c>
      <c r="AY16" s="21">
        <v>0</v>
      </c>
      <c r="AZ16" s="14"/>
      <c r="BA16" s="14"/>
      <c r="BB16" s="14"/>
      <c r="BC16" s="14"/>
      <c r="BD16" s="14"/>
      <c r="BE16" s="14"/>
      <c r="BF16" s="14" t="s">
        <v>114</v>
      </c>
      <c r="BG16" s="22">
        <v>0</v>
      </c>
      <c r="BH16" s="23"/>
      <c r="BI16" s="23"/>
      <c r="BJ16" s="23"/>
      <c r="BK16" s="24"/>
      <c r="BL16" s="24"/>
      <c r="BM16" s="20"/>
      <c r="BN16" s="22"/>
      <c r="BO16" s="14" t="s">
        <v>108</v>
      </c>
      <c r="BP16" s="65">
        <v>0</v>
      </c>
      <c r="BQ16" s="14" t="s">
        <v>106</v>
      </c>
      <c r="BR16" s="66">
        <v>0</v>
      </c>
      <c r="BS16" s="67">
        <v>1</v>
      </c>
      <c r="BT16" s="67">
        <v>1</v>
      </c>
      <c r="BU16" s="67">
        <v>1</v>
      </c>
      <c r="BV16" s="58">
        <v>3</v>
      </c>
      <c r="BW16" s="66">
        <v>1</v>
      </c>
      <c r="BX16" s="67" t="s">
        <v>102</v>
      </c>
      <c r="BY16" s="66">
        <v>0.5</v>
      </c>
      <c r="BZ16" s="67" t="s">
        <v>102</v>
      </c>
      <c r="CA16" s="66">
        <v>0.5</v>
      </c>
      <c r="CB16" s="67" t="s">
        <v>103</v>
      </c>
      <c r="CC16" s="66">
        <v>-0.5</v>
      </c>
      <c r="CD16" s="27">
        <f t="shared" si="9"/>
        <v>11</v>
      </c>
      <c r="CE16" s="77"/>
      <c r="CF16" s="28"/>
      <c r="CG16" s="29"/>
      <c r="CH16" s="29"/>
      <c r="CI16" s="30"/>
      <c r="CJ16" s="25">
        <v>1</v>
      </c>
      <c r="CK16" s="34"/>
      <c r="CL16" s="34"/>
    </row>
    <row r="17" spans="1:90" s="7" customFormat="1" ht="15" customHeight="1">
      <c r="A17" s="71">
        <v>14</v>
      </c>
      <c r="B17" s="26" t="s">
        <v>35</v>
      </c>
      <c r="C17" s="14"/>
      <c r="D17" s="43">
        <v>2711.1</v>
      </c>
      <c r="E17" s="43">
        <v>2437.1</v>
      </c>
      <c r="F17" s="17">
        <v>0</v>
      </c>
      <c r="G17" s="72">
        <f t="shared" si="1"/>
        <v>0</v>
      </c>
      <c r="H17" s="57" t="s">
        <v>12</v>
      </c>
      <c r="I17" s="65">
        <v>1</v>
      </c>
      <c r="J17" s="68">
        <v>1291.3</v>
      </c>
      <c r="K17" s="48">
        <v>1359</v>
      </c>
      <c r="L17" s="38">
        <f t="shared" si="2"/>
        <v>0.9501839587932303</v>
      </c>
      <c r="M17" s="58" t="s">
        <v>14</v>
      </c>
      <c r="N17" s="36">
        <v>1</v>
      </c>
      <c r="O17" s="51">
        <v>2824.6</v>
      </c>
      <c r="P17" s="52">
        <v>2666.6</v>
      </c>
      <c r="Q17" s="59">
        <f t="shared" si="3"/>
        <v>1.0592514812870322</v>
      </c>
      <c r="R17" s="60">
        <v>5</v>
      </c>
      <c r="S17" s="44">
        <v>216.2</v>
      </c>
      <c r="T17" s="44">
        <v>216.2</v>
      </c>
      <c r="U17" s="59">
        <f t="shared" si="4"/>
        <v>1</v>
      </c>
      <c r="V17" s="60">
        <v>1</v>
      </c>
      <c r="W17" s="44">
        <v>238</v>
      </c>
      <c r="X17" s="44">
        <v>164</v>
      </c>
      <c r="Y17" s="61">
        <f t="shared" si="5"/>
        <v>1.451219512195122</v>
      </c>
      <c r="Z17" s="57" t="s">
        <v>115</v>
      </c>
      <c r="AA17" s="62">
        <v>0</v>
      </c>
      <c r="AB17" s="44">
        <v>21.2</v>
      </c>
      <c r="AC17" s="83">
        <v>22.5</v>
      </c>
      <c r="AD17" s="63">
        <f t="shared" si="10"/>
        <v>-1.3000000000000007</v>
      </c>
      <c r="AE17" s="62">
        <v>1</v>
      </c>
      <c r="AF17" s="44">
        <v>216.2</v>
      </c>
      <c r="AG17" s="78">
        <v>2279.1</v>
      </c>
      <c r="AH17" s="44">
        <v>184.1</v>
      </c>
      <c r="AI17" s="44">
        <v>2169.4</v>
      </c>
      <c r="AJ17" s="63">
        <f t="shared" si="6"/>
        <v>1.1178361642558288</v>
      </c>
      <c r="AK17" s="62">
        <v>1</v>
      </c>
      <c r="AL17" s="55">
        <v>910.5</v>
      </c>
      <c r="AM17" s="43">
        <v>523.9</v>
      </c>
      <c r="AN17" s="43">
        <v>659.3</v>
      </c>
      <c r="AO17" s="43">
        <v>596.3</v>
      </c>
      <c r="AP17" s="37">
        <f t="shared" si="7"/>
        <v>1.534981736442821</v>
      </c>
      <c r="AQ17" s="64">
        <v>0.5</v>
      </c>
      <c r="AR17" s="14">
        <v>0</v>
      </c>
      <c r="AS17" s="62">
        <v>0</v>
      </c>
      <c r="AT17" s="14">
        <v>25.69</v>
      </c>
      <c r="AU17" s="56">
        <f t="shared" si="0"/>
        <v>2824.6</v>
      </c>
      <c r="AV17" s="14">
        <v>27.06</v>
      </c>
      <c r="AW17" s="56">
        <v>2689.2</v>
      </c>
      <c r="AX17" s="37">
        <f t="shared" si="11"/>
        <v>0.9038626900530076</v>
      </c>
      <c r="AY17" s="21">
        <v>1</v>
      </c>
      <c r="AZ17" s="14"/>
      <c r="BA17" s="14"/>
      <c r="BB17" s="14"/>
      <c r="BC17" s="14"/>
      <c r="BD17" s="14"/>
      <c r="BE17" s="14"/>
      <c r="BF17" s="14" t="s">
        <v>114</v>
      </c>
      <c r="BG17" s="22">
        <v>0</v>
      </c>
      <c r="BH17" s="23"/>
      <c r="BI17" s="23"/>
      <c r="BJ17" s="23"/>
      <c r="BK17" s="24"/>
      <c r="BL17" s="24"/>
      <c r="BM17" s="20"/>
      <c r="BN17" s="22"/>
      <c r="BO17" s="14" t="s">
        <v>108</v>
      </c>
      <c r="BP17" s="65">
        <v>0</v>
      </c>
      <c r="BQ17" s="14" t="s">
        <v>105</v>
      </c>
      <c r="BR17" s="66">
        <v>-1</v>
      </c>
      <c r="BS17" s="67">
        <v>1</v>
      </c>
      <c r="BT17" s="67">
        <v>1</v>
      </c>
      <c r="BU17" s="84">
        <v>1</v>
      </c>
      <c r="BV17" s="58">
        <v>3</v>
      </c>
      <c r="BW17" s="66">
        <v>1</v>
      </c>
      <c r="BX17" s="67" t="s">
        <v>102</v>
      </c>
      <c r="BY17" s="66">
        <v>0.5</v>
      </c>
      <c r="BZ17" s="67" t="s">
        <v>102</v>
      </c>
      <c r="CA17" s="66">
        <v>0.5</v>
      </c>
      <c r="CB17" s="67" t="s">
        <v>103</v>
      </c>
      <c r="CC17" s="66">
        <v>-0.5</v>
      </c>
      <c r="CD17" s="27">
        <f t="shared" si="9"/>
        <v>12</v>
      </c>
      <c r="CE17" s="77"/>
      <c r="CF17" s="28"/>
      <c r="CG17" s="29"/>
      <c r="CH17" s="29"/>
      <c r="CI17" s="30"/>
      <c r="CJ17" s="25"/>
      <c r="CK17" s="34">
        <v>1</v>
      </c>
      <c r="CL17" s="34"/>
    </row>
    <row r="18" spans="1:90" s="7" customFormat="1" ht="22.5" customHeight="1">
      <c r="A18" s="71">
        <v>15</v>
      </c>
      <c r="B18" s="26" t="s">
        <v>36</v>
      </c>
      <c r="C18" s="14">
        <v>115.099</v>
      </c>
      <c r="D18" s="43">
        <v>8110.8</v>
      </c>
      <c r="E18" s="43">
        <v>6660</v>
      </c>
      <c r="F18" s="17">
        <v>0</v>
      </c>
      <c r="G18" s="72">
        <f t="shared" si="1"/>
        <v>0.07933484973807554</v>
      </c>
      <c r="H18" s="57" t="s">
        <v>12</v>
      </c>
      <c r="I18" s="65">
        <v>1</v>
      </c>
      <c r="J18" s="68">
        <v>1213.5</v>
      </c>
      <c r="K18" s="48">
        <v>1652</v>
      </c>
      <c r="L18" s="38">
        <f t="shared" si="2"/>
        <v>0.7345641646489104</v>
      </c>
      <c r="M18" s="58" t="s">
        <v>14</v>
      </c>
      <c r="N18" s="36">
        <v>1</v>
      </c>
      <c r="O18" s="51">
        <v>8822.4</v>
      </c>
      <c r="P18" s="52">
        <v>6092.4</v>
      </c>
      <c r="Q18" s="59">
        <f t="shared" si="3"/>
        <v>1.4480992712231633</v>
      </c>
      <c r="R18" s="60">
        <v>5</v>
      </c>
      <c r="S18" s="44">
        <v>1591.2</v>
      </c>
      <c r="T18" s="44">
        <v>1228.2</v>
      </c>
      <c r="U18" s="59">
        <f t="shared" si="4"/>
        <v>1.2955544699560333</v>
      </c>
      <c r="V18" s="60">
        <v>0</v>
      </c>
      <c r="W18" s="44">
        <v>664.1</v>
      </c>
      <c r="X18" s="44">
        <v>577</v>
      </c>
      <c r="Y18" s="61">
        <f t="shared" si="5"/>
        <v>1.150953206239168</v>
      </c>
      <c r="Z18" s="57" t="s">
        <v>115</v>
      </c>
      <c r="AA18" s="62">
        <v>0</v>
      </c>
      <c r="AB18" s="44">
        <v>191.3</v>
      </c>
      <c r="AC18" s="83">
        <v>183.4</v>
      </c>
      <c r="AD18" s="63">
        <f t="shared" si="10"/>
        <v>7.900000000000006</v>
      </c>
      <c r="AE18" s="62">
        <v>0</v>
      </c>
      <c r="AF18" s="44">
        <v>1591.2</v>
      </c>
      <c r="AG18" s="78">
        <v>3776.3</v>
      </c>
      <c r="AH18" s="44">
        <v>1899.5</v>
      </c>
      <c r="AI18" s="44">
        <v>3614.7</v>
      </c>
      <c r="AJ18" s="63">
        <f t="shared" si="6"/>
        <v>0.8018465089729876</v>
      </c>
      <c r="AK18" s="62">
        <v>0</v>
      </c>
      <c r="AL18" s="55">
        <v>2666.9</v>
      </c>
      <c r="AM18" s="43">
        <v>1248.6</v>
      </c>
      <c r="AN18" s="43">
        <v>2581.2</v>
      </c>
      <c r="AO18" s="43">
        <v>1729.2</v>
      </c>
      <c r="AP18" s="37">
        <f t="shared" si="7"/>
        <v>1.4392336751214247</v>
      </c>
      <c r="AQ18" s="64">
        <v>0.5</v>
      </c>
      <c r="AR18" s="14">
        <v>0</v>
      </c>
      <c r="AS18" s="62">
        <v>0</v>
      </c>
      <c r="AT18" s="14">
        <v>1250.19</v>
      </c>
      <c r="AU18" s="56">
        <f t="shared" si="0"/>
        <v>8822.4</v>
      </c>
      <c r="AV18" s="14">
        <v>1203.99</v>
      </c>
      <c r="AW18" s="56">
        <v>9783.2</v>
      </c>
      <c r="AX18" s="37">
        <f t="shared" si="11"/>
        <v>1.1514559505856305</v>
      </c>
      <c r="AY18" s="21">
        <v>0</v>
      </c>
      <c r="AZ18" s="14"/>
      <c r="BA18" s="14"/>
      <c r="BB18" s="14"/>
      <c r="BC18" s="14"/>
      <c r="BD18" s="14"/>
      <c r="BE18" s="14"/>
      <c r="BF18" s="14" t="s">
        <v>114</v>
      </c>
      <c r="BG18" s="22">
        <v>0</v>
      </c>
      <c r="BH18" s="23"/>
      <c r="BI18" s="23"/>
      <c r="BJ18" s="23"/>
      <c r="BK18" s="24"/>
      <c r="BL18" s="24"/>
      <c r="BM18" s="20"/>
      <c r="BN18" s="22"/>
      <c r="BO18" s="14" t="s">
        <v>113</v>
      </c>
      <c r="BP18" s="65">
        <v>0</v>
      </c>
      <c r="BQ18" s="14" t="s">
        <v>106</v>
      </c>
      <c r="BR18" s="66">
        <v>0</v>
      </c>
      <c r="BS18" s="67">
        <v>1</v>
      </c>
      <c r="BT18" s="67">
        <v>1</v>
      </c>
      <c r="BU18" s="67">
        <v>1</v>
      </c>
      <c r="BV18" s="58">
        <v>3</v>
      </c>
      <c r="BW18" s="66">
        <v>1</v>
      </c>
      <c r="BX18" s="67" t="s">
        <v>102</v>
      </c>
      <c r="BY18" s="66">
        <v>0.5</v>
      </c>
      <c r="BZ18" s="67" t="s">
        <v>102</v>
      </c>
      <c r="CA18" s="66">
        <v>0.5</v>
      </c>
      <c r="CB18" s="67" t="s">
        <v>103</v>
      </c>
      <c r="CC18" s="66">
        <v>-0.5</v>
      </c>
      <c r="CD18" s="27">
        <f t="shared" si="9"/>
        <v>9</v>
      </c>
      <c r="CE18" s="77"/>
      <c r="CF18" s="28"/>
      <c r="CG18" s="29"/>
      <c r="CH18" s="29">
        <v>1</v>
      </c>
      <c r="CI18" s="30"/>
      <c r="CJ18" s="25"/>
      <c r="CK18" s="34"/>
      <c r="CL18" s="34"/>
    </row>
    <row r="19" spans="1:90" s="7" customFormat="1" ht="15.75">
      <c r="A19" s="71">
        <v>16</v>
      </c>
      <c r="B19" s="26" t="s">
        <v>37</v>
      </c>
      <c r="C19" s="14">
        <v>39.11</v>
      </c>
      <c r="D19" s="43">
        <v>2908.4</v>
      </c>
      <c r="E19" s="43">
        <v>2561.3</v>
      </c>
      <c r="F19" s="17">
        <v>0</v>
      </c>
      <c r="G19" s="72">
        <f t="shared" si="1"/>
        <v>0.1126764621146644</v>
      </c>
      <c r="H19" s="57" t="s">
        <v>12</v>
      </c>
      <c r="I19" s="65">
        <v>1</v>
      </c>
      <c r="J19" s="68">
        <v>1325.9</v>
      </c>
      <c r="K19" s="48">
        <v>1491</v>
      </c>
      <c r="L19" s="38">
        <f t="shared" si="2"/>
        <v>0.8892689470154259</v>
      </c>
      <c r="M19" s="58" t="s">
        <v>14</v>
      </c>
      <c r="N19" s="36">
        <v>1</v>
      </c>
      <c r="O19" s="51">
        <v>3039</v>
      </c>
      <c r="P19" s="52">
        <v>2649.6</v>
      </c>
      <c r="Q19" s="59">
        <f t="shared" si="3"/>
        <v>1.146965579710145</v>
      </c>
      <c r="R19" s="60">
        <v>5</v>
      </c>
      <c r="S19" s="44">
        <v>317.5</v>
      </c>
      <c r="T19" s="44">
        <v>293.6</v>
      </c>
      <c r="U19" s="59">
        <f t="shared" si="4"/>
        <v>1.0814032697547684</v>
      </c>
      <c r="V19" s="60">
        <v>0.5</v>
      </c>
      <c r="W19" s="44">
        <v>286.9</v>
      </c>
      <c r="X19" s="44">
        <v>246.5</v>
      </c>
      <c r="Y19" s="61">
        <f t="shared" si="5"/>
        <v>1.1638945233265718</v>
      </c>
      <c r="Z19" s="57" t="s">
        <v>115</v>
      </c>
      <c r="AA19" s="62">
        <v>0</v>
      </c>
      <c r="AB19" s="44">
        <v>8.7</v>
      </c>
      <c r="AC19" s="83">
        <v>7.4</v>
      </c>
      <c r="AD19" s="63">
        <f t="shared" si="10"/>
        <v>1.299999999999999</v>
      </c>
      <c r="AE19" s="62">
        <v>0</v>
      </c>
      <c r="AF19" s="44">
        <v>317.5</v>
      </c>
      <c r="AG19" s="78">
        <v>2180.1</v>
      </c>
      <c r="AH19" s="44">
        <v>333.5</v>
      </c>
      <c r="AI19" s="44">
        <v>2011.4</v>
      </c>
      <c r="AJ19" s="63">
        <f>(AF19/AG19)/(AH19/AI19)</f>
        <v>0.8783546853241881</v>
      </c>
      <c r="AK19" s="62">
        <v>0</v>
      </c>
      <c r="AL19" s="55">
        <v>1187.2</v>
      </c>
      <c r="AM19" s="43">
        <v>405.4</v>
      </c>
      <c r="AN19" s="43">
        <v>638</v>
      </c>
      <c r="AO19" s="43">
        <v>716.9</v>
      </c>
      <c r="AP19" s="37">
        <f t="shared" si="7"/>
        <v>2.0232914844060668</v>
      </c>
      <c r="AQ19" s="64">
        <v>0</v>
      </c>
      <c r="AR19" s="14">
        <v>0</v>
      </c>
      <c r="AS19" s="62">
        <v>0</v>
      </c>
      <c r="AT19" s="14">
        <v>9.48</v>
      </c>
      <c r="AU19" s="56">
        <f t="shared" si="0"/>
        <v>3039</v>
      </c>
      <c r="AV19" s="14">
        <v>8.8</v>
      </c>
      <c r="AW19" s="56">
        <v>2498</v>
      </c>
      <c r="AX19" s="37">
        <f t="shared" si="11"/>
        <v>0.8854976218253613</v>
      </c>
      <c r="AY19" s="21">
        <v>1</v>
      </c>
      <c r="AZ19" s="14"/>
      <c r="BA19" s="14"/>
      <c r="BB19" s="14"/>
      <c r="BC19" s="14"/>
      <c r="BD19" s="14"/>
      <c r="BE19" s="14"/>
      <c r="BF19" s="14" t="s">
        <v>114</v>
      </c>
      <c r="BG19" s="22">
        <v>0</v>
      </c>
      <c r="BH19" s="23"/>
      <c r="BI19" s="23"/>
      <c r="BJ19" s="23"/>
      <c r="BK19" s="24"/>
      <c r="BL19" s="24"/>
      <c r="BM19" s="20"/>
      <c r="BN19" s="22"/>
      <c r="BO19" s="14" t="s">
        <v>108</v>
      </c>
      <c r="BP19" s="65">
        <v>0</v>
      </c>
      <c r="BQ19" s="14" t="s">
        <v>106</v>
      </c>
      <c r="BR19" s="66">
        <v>0</v>
      </c>
      <c r="BS19" s="67">
        <v>1</v>
      </c>
      <c r="BT19" s="67">
        <v>1</v>
      </c>
      <c r="BU19" s="84">
        <v>1</v>
      </c>
      <c r="BV19" s="58">
        <v>3</v>
      </c>
      <c r="BW19" s="66">
        <v>1</v>
      </c>
      <c r="BX19" s="67" t="s">
        <v>102</v>
      </c>
      <c r="BY19" s="66">
        <v>0.5</v>
      </c>
      <c r="BZ19" s="67" t="s">
        <v>102</v>
      </c>
      <c r="CA19" s="66">
        <v>0.5</v>
      </c>
      <c r="CB19" s="67" t="s">
        <v>103</v>
      </c>
      <c r="CC19" s="66">
        <v>-0.5</v>
      </c>
      <c r="CD19" s="27">
        <f t="shared" si="9"/>
        <v>10</v>
      </c>
      <c r="CE19" s="77"/>
      <c r="CF19" s="28"/>
      <c r="CG19" s="29"/>
      <c r="CH19" s="29"/>
      <c r="CI19" s="30">
        <v>1</v>
      </c>
      <c r="CJ19" s="25"/>
      <c r="CK19" s="34"/>
      <c r="CL19" s="34"/>
    </row>
    <row r="20" spans="1:90" s="7" customFormat="1" ht="15.75">
      <c r="A20" s="71">
        <v>17</v>
      </c>
      <c r="B20" s="26" t="s">
        <v>38</v>
      </c>
      <c r="C20" s="14"/>
      <c r="D20" s="43">
        <v>1402.3</v>
      </c>
      <c r="E20" s="43">
        <v>958</v>
      </c>
      <c r="F20" s="17">
        <v>0</v>
      </c>
      <c r="G20" s="72">
        <f t="shared" si="1"/>
        <v>0</v>
      </c>
      <c r="H20" s="57" t="s">
        <v>12</v>
      </c>
      <c r="I20" s="65">
        <v>1</v>
      </c>
      <c r="J20" s="68">
        <v>1072.8</v>
      </c>
      <c r="K20" s="48">
        <v>1275</v>
      </c>
      <c r="L20" s="38">
        <f t="shared" si="2"/>
        <v>0.8414117647058823</v>
      </c>
      <c r="M20" s="58" t="s">
        <v>14</v>
      </c>
      <c r="N20" s="36">
        <v>1</v>
      </c>
      <c r="O20" s="51">
        <v>1712.8</v>
      </c>
      <c r="P20" s="52">
        <v>1712.8</v>
      </c>
      <c r="Q20" s="59">
        <f t="shared" si="3"/>
        <v>1</v>
      </c>
      <c r="R20" s="60">
        <v>5</v>
      </c>
      <c r="S20" s="44">
        <v>437.09</v>
      </c>
      <c r="T20" s="44">
        <v>437</v>
      </c>
      <c r="U20" s="59">
        <f t="shared" si="4"/>
        <v>1.0002059496567506</v>
      </c>
      <c r="V20" s="60">
        <v>1</v>
      </c>
      <c r="W20" s="44">
        <v>444.3</v>
      </c>
      <c r="X20" s="44">
        <v>474.8</v>
      </c>
      <c r="Y20" s="61">
        <f t="shared" si="5"/>
        <v>0.9357624262847515</v>
      </c>
      <c r="Z20" s="57" t="s">
        <v>115</v>
      </c>
      <c r="AA20" s="62">
        <v>-1</v>
      </c>
      <c r="AB20" s="44">
        <v>5.8</v>
      </c>
      <c r="AC20" s="83">
        <v>4.4</v>
      </c>
      <c r="AD20" s="63">
        <f t="shared" si="10"/>
        <v>1.3999999999999995</v>
      </c>
      <c r="AE20" s="62">
        <v>0</v>
      </c>
      <c r="AF20" s="44">
        <v>437.09</v>
      </c>
      <c r="AG20" s="78">
        <v>958</v>
      </c>
      <c r="AH20" s="44">
        <v>478.3</v>
      </c>
      <c r="AI20" s="44">
        <v>966</v>
      </c>
      <c r="AJ20" s="63">
        <f t="shared" si="6"/>
        <v>0.9214719232214649</v>
      </c>
      <c r="AK20" s="62">
        <v>0</v>
      </c>
      <c r="AL20" s="55">
        <v>469.5</v>
      </c>
      <c r="AM20" s="43">
        <v>223.9</v>
      </c>
      <c r="AN20" s="43">
        <v>277.5</v>
      </c>
      <c r="AO20" s="43">
        <v>383.7</v>
      </c>
      <c r="AP20" s="37">
        <f t="shared" si="7"/>
        <v>1.5913456106654618</v>
      </c>
      <c r="AQ20" s="64">
        <v>0</v>
      </c>
      <c r="AR20" s="14">
        <v>0</v>
      </c>
      <c r="AS20" s="62">
        <v>0</v>
      </c>
      <c r="AT20" s="14">
        <v>4.9</v>
      </c>
      <c r="AU20" s="56">
        <f t="shared" si="0"/>
        <v>1712.8</v>
      </c>
      <c r="AV20" s="14">
        <v>6.01</v>
      </c>
      <c r="AW20" s="56">
        <v>1867.4</v>
      </c>
      <c r="AX20" s="37">
        <f t="shared" si="11"/>
        <v>0.888898776055166</v>
      </c>
      <c r="AY20" s="21">
        <v>1</v>
      </c>
      <c r="AZ20" s="14"/>
      <c r="BA20" s="14"/>
      <c r="BB20" s="14"/>
      <c r="BC20" s="14"/>
      <c r="BD20" s="14"/>
      <c r="BE20" s="14"/>
      <c r="BF20" s="14" t="s">
        <v>114</v>
      </c>
      <c r="BG20" s="22">
        <v>0</v>
      </c>
      <c r="BH20" s="23"/>
      <c r="BI20" s="23"/>
      <c r="BJ20" s="23"/>
      <c r="BK20" s="24"/>
      <c r="BL20" s="24"/>
      <c r="BM20" s="20"/>
      <c r="BN20" s="22"/>
      <c r="BO20" s="14" t="s">
        <v>108</v>
      </c>
      <c r="BP20" s="65">
        <v>0</v>
      </c>
      <c r="BQ20" s="14" t="s">
        <v>107</v>
      </c>
      <c r="BR20" s="66">
        <v>0</v>
      </c>
      <c r="BS20" s="67">
        <v>1</v>
      </c>
      <c r="BT20" s="67">
        <v>1</v>
      </c>
      <c r="BU20" s="84">
        <v>1</v>
      </c>
      <c r="BV20" s="58">
        <v>3</v>
      </c>
      <c r="BW20" s="66">
        <v>1</v>
      </c>
      <c r="BX20" s="67" t="s">
        <v>102</v>
      </c>
      <c r="BY20" s="66">
        <v>0.5</v>
      </c>
      <c r="BZ20" s="67" t="s">
        <v>102</v>
      </c>
      <c r="CA20" s="66">
        <v>0.5</v>
      </c>
      <c r="CB20" s="67" t="s">
        <v>103</v>
      </c>
      <c r="CC20" s="66">
        <v>-0.5</v>
      </c>
      <c r="CD20" s="27">
        <f t="shared" si="9"/>
        <v>9.5</v>
      </c>
      <c r="CE20" s="77"/>
      <c r="CF20" s="28"/>
      <c r="CG20" s="29"/>
      <c r="CH20" s="29"/>
      <c r="CI20" s="30">
        <v>1</v>
      </c>
      <c r="CJ20" s="25"/>
      <c r="CK20" s="34"/>
      <c r="CL20" s="34"/>
    </row>
    <row r="21" spans="1:90" s="7" customFormat="1" ht="15.75">
      <c r="A21" s="71">
        <v>18</v>
      </c>
      <c r="B21" s="26" t="s">
        <v>39</v>
      </c>
      <c r="C21" s="14"/>
      <c r="D21" s="43">
        <v>2471.1</v>
      </c>
      <c r="E21" s="43">
        <v>1935.4</v>
      </c>
      <c r="F21" s="17">
        <v>0</v>
      </c>
      <c r="G21" s="72">
        <f t="shared" si="1"/>
        <v>0</v>
      </c>
      <c r="H21" s="57" t="s">
        <v>12</v>
      </c>
      <c r="I21" s="65">
        <v>1</v>
      </c>
      <c r="J21" s="68">
        <v>1224.6</v>
      </c>
      <c r="K21" s="48">
        <v>1292</v>
      </c>
      <c r="L21" s="38">
        <f t="shared" si="2"/>
        <v>0.9478328173374613</v>
      </c>
      <c r="M21" s="58" t="s">
        <v>14</v>
      </c>
      <c r="N21" s="36">
        <v>1</v>
      </c>
      <c r="O21" s="51">
        <v>2580.6</v>
      </c>
      <c r="P21" s="52">
        <v>2311.2</v>
      </c>
      <c r="Q21" s="59">
        <f t="shared" si="3"/>
        <v>1.1165628245067498</v>
      </c>
      <c r="R21" s="60">
        <v>5</v>
      </c>
      <c r="S21" s="44">
        <v>503.2</v>
      </c>
      <c r="T21" s="44">
        <v>441.6</v>
      </c>
      <c r="U21" s="59">
        <f t="shared" si="4"/>
        <v>1.1394927536231882</v>
      </c>
      <c r="V21" s="60">
        <v>0</v>
      </c>
      <c r="W21" s="44">
        <v>479</v>
      </c>
      <c r="X21" s="44">
        <v>415.6</v>
      </c>
      <c r="Y21" s="61">
        <f t="shared" si="5"/>
        <v>1.152550529355149</v>
      </c>
      <c r="Z21" s="57" t="s">
        <v>115</v>
      </c>
      <c r="AA21" s="62">
        <v>0</v>
      </c>
      <c r="AB21" s="44">
        <v>2.8</v>
      </c>
      <c r="AC21" s="83">
        <v>3.4</v>
      </c>
      <c r="AD21" s="63">
        <f t="shared" si="10"/>
        <v>-0.6000000000000001</v>
      </c>
      <c r="AE21" s="62">
        <v>1</v>
      </c>
      <c r="AF21" s="44">
        <v>503.2</v>
      </c>
      <c r="AG21" s="78">
        <v>1763.9</v>
      </c>
      <c r="AH21" s="44">
        <v>450.9</v>
      </c>
      <c r="AI21" s="44">
        <v>1652.2</v>
      </c>
      <c r="AJ21" s="63">
        <f t="shared" si="6"/>
        <v>1.0453195064350327</v>
      </c>
      <c r="AK21" s="62">
        <v>1</v>
      </c>
      <c r="AL21" s="55">
        <v>872.6</v>
      </c>
      <c r="AM21" s="43">
        <v>484.6</v>
      </c>
      <c r="AN21" s="43">
        <v>348.8</v>
      </c>
      <c r="AO21" s="43">
        <v>595.6</v>
      </c>
      <c r="AP21" s="37">
        <f t="shared" si="7"/>
        <v>1.8319104268719386</v>
      </c>
      <c r="AQ21" s="64">
        <v>0</v>
      </c>
      <c r="AR21" s="14">
        <v>0</v>
      </c>
      <c r="AS21" s="62">
        <v>0</v>
      </c>
      <c r="AT21" s="14">
        <v>33.2</v>
      </c>
      <c r="AU21" s="56">
        <f t="shared" si="0"/>
        <v>2580.6</v>
      </c>
      <c r="AV21" s="14">
        <v>33.76</v>
      </c>
      <c r="AW21" s="56">
        <v>2408.7</v>
      </c>
      <c r="AX21" s="37">
        <f t="shared" si="11"/>
        <v>0.9179048518420163</v>
      </c>
      <c r="AY21" s="21">
        <v>1</v>
      </c>
      <c r="AZ21" s="14"/>
      <c r="BA21" s="14"/>
      <c r="BB21" s="14"/>
      <c r="BC21" s="14"/>
      <c r="BD21" s="14"/>
      <c r="BE21" s="14"/>
      <c r="BF21" s="14" t="s">
        <v>114</v>
      </c>
      <c r="BG21" s="22">
        <v>0</v>
      </c>
      <c r="BH21" s="23"/>
      <c r="BI21" s="23"/>
      <c r="BJ21" s="23"/>
      <c r="BK21" s="24"/>
      <c r="BL21" s="24"/>
      <c r="BM21" s="20"/>
      <c r="BN21" s="22"/>
      <c r="BO21" s="14" t="s">
        <v>108</v>
      </c>
      <c r="BP21" s="65">
        <v>0</v>
      </c>
      <c r="BQ21" s="14" t="s">
        <v>106</v>
      </c>
      <c r="BR21" s="66">
        <v>0</v>
      </c>
      <c r="BS21" s="67">
        <v>0</v>
      </c>
      <c r="BT21" s="67">
        <v>0</v>
      </c>
      <c r="BU21" s="84">
        <v>1</v>
      </c>
      <c r="BV21" s="58">
        <v>3</v>
      </c>
      <c r="BW21" s="66">
        <v>1</v>
      </c>
      <c r="BX21" s="67" t="s">
        <v>102</v>
      </c>
      <c r="BY21" s="66">
        <v>0.5</v>
      </c>
      <c r="BZ21" s="67" t="s">
        <v>102</v>
      </c>
      <c r="CA21" s="66">
        <v>0.5</v>
      </c>
      <c r="CB21" s="67" t="s">
        <v>103</v>
      </c>
      <c r="CC21" s="66">
        <v>-0.5</v>
      </c>
      <c r="CD21" s="27">
        <f t="shared" si="9"/>
        <v>11.5</v>
      </c>
      <c r="CE21" s="77"/>
      <c r="CF21" s="28"/>
      <c r="CG21" s="29"/>
      <c r="CH21" s="29"/>
      <c r="CI21" s="30"/>
      <c r="CJ21" s="25"/>
      <c r="CK21" s="34">
        <v>1</v>
      </c>
      <c r="CL21" s="34"/>
    </row>
    <row r="22" spans="1:90" s="7" customFormat="1" ht="15.75">
      <c r="A22" s="71">
        <v>19</v>
      </c>
      <c r="B22" s="26" t="s">
        <v>40</v>
      </c>
      <c r="C22" s="14"/>
      <c r="D22" s="43">
        <v>18368.6</v>
      </c>
      <c r="E22" s="43">
        <v>15546.8</v>
      </c>
      <c r="F22" s="17">
        <v>0</v>
      </c>
      <c r="G22" s="72">
        <f t="shared" si="1"/>
        <v>0</v>
      </c>
      <c r="H22" s="57" t="s">
        <v>12</v>
      </c>
      <c r="I22" s="65">
        <v>1</v>
      </c>
      <c r="J22" s="68">
        <v>2393.6</v>
      </c>
      <c r="K22" s="48">
        <v>2531</v>
      </c>
      <c r="L22" s="38">
        <f t="shared" si="2"/>
        <v>0.945713156854998</v>
      </c>
      <c r="M22" s="58" t="s">
        <v>14</v>
      </c>
      <c r="N22" s="36">
        <v>1</v>
      </c>
      <c r="O22" s="51">
        <v>19128.4</v>
      </c>
      <c r="P22" s="52">
        <v>12872.5</v>
      </c>
      <c r="Q22" s="59">
        <f t="shared" si="3"/>
        <v>1.4859895125267044</v>
      </c>
      <c r="R22" s="60">
        <v>5</v>
      </c>
      <c r="S22" s="44">
        <v>2494</v>
      </c>
      <c r="T22" s="44">
        <v>2329.6</v>
      </c>
      <c r="U22" s="59">
        <f t="shared" si="4"/>
        <v>1.070570054945055</v>
      </c>
      <c r="V22" s="60">
        <v>0.5</v>
      </c>
      <c r="W22" s="44">
        <v>2433.6</v>
      </c>
      <c r="X22" s="44">
        <v>2130.5</v>
      </c>
      <c r="Y22" s="61">
        <f t="shared" si="5"/>
        <v>1.142267073456935</v>
      </c>
      <c r="Z22" s="57" t="s">
        <v>115</v>
      </c>
      <c r="AA22" s="62">
        <v>0</v>
      </c>
      <c r="AB22" s="44">
        <v>55.8</v>
      </c>
      <c r="AC22" s="83">
        <v>31.9</v>
      </c>
      <c r="AD22" s="63">
        <f t="shared" si="10"/>
        <v>23.9</v>
      </c>
      <c r="AE22" s="62">
        <v>0</v>
      </c>
      <c r="AF22" s="44">
        <v>2494</v>
      </c>
      <c r="AG22" s="78">
        <v>9292.6</v>
      </c>
      <c r="AH22" s="44">
        <v>2515.6</v>
      </c>
      <c r="AI22" s="44">
        <v>9932.6</v>
      </c>
      <c r="AJ22" s="63">
        <f t="shared" si="6"/>
        <v>1.0596942209297024</v>
      </c>
      <c r="AK22" s="62">
        <v>1</v>
      </c>
      <c r="AL22" s="55">
        <v>7154.3</v>
      </c>
      <c r="AM22" s="43">
        <v>3356.4</v>
      </c>
      <c r="AN22" s="43">
        <v>3424.9</v>
      </c>
      <c r="AO22" s="43">
        <v>4279.1</v>
      </c>
      <c r="AP22" s="37">
        <f t="shared" si="7"/>
        <v>1.940517521970272</v>
      </c>
      <c r="AQ22" s="64">
        <v>0</v>
      </c>
      <c r="AR22" s="14">
        <v>0</v>
      </c>
      <c r="AS22" s="62">
        <v>0</v>
      </c>
      <c r="AT22" s="14">
        <v>84.73</v>
      </c>
      <c r="AU22" s="56">
        <f t="shared" si="0"/>
        <v>19128.4</v>
      </c>
      <c r="AV22" s="14">
        <v>48.88</v>
      </c>
      <c r="AW22" s="56">
        <v>17839.1</v>
      </c>
      <c r="AX22" s="37">
        <f t="shared" si="11"/>
        <v>1.6165915497118941</v>
      </c>
      <c r="AY22" s="21">
        <v>0</v>
      </c>
      <c r="AZ22" s="14"/>
      <c r="BA22" s="14"/>
      <c r="BB22" s="14"/>
      <c r="BC22" s="14"/>
      <c r="BD22" s="14"/>
      <c r="BE22" s="14"/>
      <c r="BF22" s="14" t="s">
        <v>114</v>
      </c>
      <c r="BG22" s="22">
        <v>0</v>
      </c>
      <c r="BH22" s="23"/>
      <c r="BI22" s="23"/>
      <c r="BJ22" s="23"/>
      <c r="BK22" s="24"/>
      <c r="BL22" s="24"/>
      <c r="BM22" s="20"/>
      <c r="BN22" s="22"/>
      <c r="BO22" s="14" t="s">
        <v>108</v>
      </c>
      <c r="BP22" s="65">
        <v>0</v>
      </c>
      <c r="BQ22" s="14" t="s">
        <v>106</v>
      </c>
      <c r="BR22" s="66">
        <v>0</v>
      </c>
      <c r="BS22" s="67">
        <v>1</v>
      </c>
      <c r="BT22" s="67">
        <v>1</v>
      </c>
      <c r="BU22" s="67">
        <v>1</v>
      </c>
      <c r="BV22" s="58">
        <v>3</v>
      </c>
      <c r="BW22" s="66">
        <v>1</v>
      </c>
      <c r="BX22" s="67" t="s">
        <v>102</v>
      </c>
      <c r="BY22" s="66">
        <v>0.5</v>
      </c>
      <c r="BZ22" s="67" t="s">
        <v>102</v>
      </c>
      <c r="CA22" s="66">
        <v>0.5</v>
      </c>
      <c r="CB22" s="67" t="s">
        <v>103</v>
      </c>
      <c r="CC22" s="66">
        <v>-0.5</v>
      </c>
      <c r="CD22" s="27">
        <f t="shared" si="9"/>
        <v>10</v>
      </c>
      <c r="CE22" s="77"/>
      <c r="CF22" s="28"/>
      <c r="CG22" s="29"/>
      <c r="CH22" s="29"/>
      <c r="CI22" s="30">
        <v>1</v>
      </c>
      <c r="CJ22" s="25"/>
      <c r="CK22" s="34"/>
      <c r="CL22" s="34"/>
    </row>
    <row r="23" spans="1:90" s="7" customFormat="1" ht="22.5">
      <c r="A23" s="71">
        <v>20</v>
      </c>
      <c r="B23" s="26" t="s">
        <v>41</v>
      </c>
      <c r="C23" s="14"/>
      <c r="D23" s="43">
        <v>5418.445</v>
      </c>
      <c r="E23" s="43">
        <v>4707.3</v>
      </c>
      <c r="F23" s="17">
        <v>0</v>
      </c>
      <c r="G23" s="72">
        <f t="shared" si="1"/>
        <v>0</v>
      </c>
      <c r="H23" s="57" t="s">
        <v>12</v>
      </c>
      <c r="I23" s="65">
        <v>1</v>
      </c>
      <c r="J23" s="68">
        <v>1366.2</v>
      </c>
      <c r="K23" s="48">
        <v>1752</v>
      </c>
      <c r="L23" s="38">
        <f t="shared" si="2"/>
        <v>0.7797945205479452</v>
      </c>
      <c r="M23" s="58" t="s">
        <v>14</v>
      </c>
      <c r="N23" s="36">
        <v>1</v>
      </c>
      <c r="O23" s="51">
        <v>5486.6</v>
      </c>
      <c r="P23" s="52">
        <v>3543.8</v>
      </c>
      <c r="Q23" s="59">
        <f t="shared" si="3"/>
        <v>1.548225069134827</v>
      </c>
      <c r="R23" s="60">
        <v>5</v>
      </c>
      <c r="S23" s="44">
        <v>649.3</v>
      </c>
      <c r="T23" s="44">
        <v>613</v>
      </c>
      <c r="U23" s="59">
        <f t="shared" si="4"/>
        <v>1.0592169657422512</v>
      </c>
      <c r="V23" s="60">
        <v>0.5</v>
      </c>
      <c r="W23" s="44">
        <v>596.7</v>
      </c>
      <c r="X23" s="44">
        <v>528.3</v>
      </c>
      <c r="Y23" s="61">
        <f t="shared" si="5"/>
        <v>1.1294718909710393</v>
      </c>
      <c r="Z23" s="57" t="s">
        <v>115</v>
      </c>
      <c r="AA23" s="62">
        <v>0</v>
      </c>
      <c r="AB23" s="44">
        <v>45.4</v>
      </c>
      <c r="AC23" s="83">
        <v>33.5</v>
      </c>
      <c r="AD23" s="63">
        <f t="shared" si="10"/>
        <v>11.899999999999999</v>
      </c>
      <c r="AE23" s="62">
        <v>0</v>
      </c>
      <c r="AF23" s="44">
        <v>649.3</v>
      </c>
      <c r="AG23" s="78">
        <v>2871.4</v>
      </c>
      <c r="AH23" s="44">
        <v>751.2</v>
      </c>
      <c r="AI23" s="44">
        <v>2398.7</v>
      </c>
      <c r="AJ23" s="63">
        <f t="shared" si="6"/>
        <v>0.7220579644369058</v>
      </c>
      <c r="AK23" s="62">
        <v>0</v>
      </c>
      <c r="AL23" s="55">
        <v>1789.1</v>
      </c>
      <c r="AM23" s="43">
        <v>943.2</v>
      </c>
      <c r="AN23" s="43">
        <v>1043.8</v>
      </c>
      <c r="AO23" s="43">
        <v>1225.5</v>
      </c>
      <c r="AP23" s="37">
        <f t="shared" si="7"/>
        <v>1.6707548638132297</v>
      </c>
      <c r="AQ23" s="64">
        <v>0</v>
      </c>
      <c r="AR23" s="14">
        <v>0</v>
      </c>
      <c r="AS23" s="62">
        <v>0</v>
      </c>
      <c r="AT23" s="14">
        <v>228.43</v>
      </c>
      <c r="AU23" s="56">
        <f t="shared" si="0"/>
        <v>5486.6</v>
      </c>
      <c r="AV23" s="14">
        <v>393.57</v>
      </c>
      <c r="AW23" s="56">
        <v>5135</v>
      </c>
      <c r="AX23" s="37">
        <f t="shared" si="11"/>
        <v>0.5432106822341746</v>
      </c>
      <c r="AY23" s="21">
        <v>1</v>
      </c>
      <c r="AZ23" s="14"/>
      <c r="BA23" s="14"/>
      <c r="BB23" s="14"/>
      <c r="BC23" s="14"/>
      <c r="BD23" s="14"/>
      <c r="BE23" s="14"/>
      <c r="BF23" s="14" t="s">
        <v>114</v>
      </c>
      <c r="BG23" s="22">
        <v>0</v>
      </c>
      <c r="BH23" s="23"/>
      <c r="BI23" s="23"/>
      <c r="BJ23" s="23"/>
      <c r="BK23" s="24"/>
      <c r="BL23" s="24"/>
      <c r="BM23" s="20"/>
      <c r="BN23" s="22"/>
      <c r="BO23" s="14" t="s">
        <v>112</v>
      </c>
      <c r="BP23" s="65">
        <v>0</v>
      </c>
      <c r="BQ23" s="14" t="s">
        <v>106</v>
      </c>
      <c r="BR23" s="66">
        <v>0</v>
      </c>
      <c r="BS23" s="67">
        <v>1</v>
      </c>
      <c r="BT23" s="67">
        <v>1</v>
      </c>
      <c r="BU23" s="67">
        <v>1</v>
      </c>
      <c r="BV23" s="58">
        <v>3</v>
      </c>
      <c r="BW23" s="66">
        <v>1</v>
      </c>
      <c r="BX23" s="67" t="s">
        <v>102</v>
      </c>
      <c r="BY23" s="66">
        <v>0.5</v>
      </c>
      <c r="BZ23" s="67" t="s">
        <v>102</v>
      </c>
      <c r="CA23" s="66">
        <v>0.5</v>
      </c>
      <c r="CB23" s="67" t="s">
        <v>103</v>
      </c>
      <c r="CC23" s="66">
        <v>-0.5</v>
      </c>
      <c r="CD23" s="27">
        <f t="shared" si="9"/>
        <v>10</v>
      </c>
      <c r="CE23" s="77"/>
      <c r="CF23" s="28"/>
      <c r="CG23" s="29"/>
      <c r="CH23" s="29"/>
      <c r="CI23" s="30">
        <v>1</v>
      </c>
      <c r="CJ23" s="25"/>
      <c r="CK23" s="34"/>
      <c r="CL23" s="34"/>
    </row>
    <row r="24" spans="1:90" ht="12.75">
      <c r="A24" s="16"/>
      <c r="B24" s="18"/>
      <c r="C24" s="73">
        <f>SUM(C4:C23)</f>
        <v>398.558</v>
      </c>
      <c r="D24" s="73">
        <f>SUM(D4:D23)</f>
        <v>116293.64500000002</v>
      </c>
      <c r="E24" s="16">
        <f>SUM(E4:E23)</f>
        <v>90954.4</v>
      </c>
      <c r="F24" s="15"/>
      <c r="G24" s="74"/>
      <c r="H24" s="15"/>
      <c r="I24" s="75"/>
      <c r="J24" s="49">
        <f>SUM(J4:J23)</f>
        <v>32376.699999999997</v>
      </c>
      <c r="K24" s="50">
        <f>SUM(K4:K23)</f>
        <v>35721</v>
      </c>
      <c r="O24" s="53">
        <f>SUM(O4:O23)</f>
        <v>123467.00000000003</v>
      </c>
      <c r="P24" s="54">
        <f>SUM(P4:P23)</f>
        <v>93966.1</v>
      </c>
      <c r="S24" s="32">
        <f>SUM(S4:S23)</f>
        <v>23897.49</v>
      </c>
      <c r="T24" s="46">
        <f>SUM(T4:T23)</f>
        <v>22904.499999999996</v>
      </c>
      <c r="W24" s="32">
        <f>SUM(W4:W23)</f>
        <v>21150.8</v>
      </c>
      <c r="X24" s="32">
        <f>SUM(X4:X23)</f>
        <v>19132.799999999996</v>
      </c>
      <c r="Y24" s="39">
        <f t="shared" si="5"/>
        <v>1.1054733232982106</v>
      </c>
      <c r="AB24" s="32">
        <f>SUM(AB4:AB23)</f>
        <v>1476.5</v>
      </c>
      <c r="AC24" s="32">
        <f>SUM(AC4:AC23)</f>
        <v>1216.6000000000004</v>
      </c>
      <c r="AF24" s="32">
        <f>SUM(AF4:AF23)</f>
        <v>23897.49</v>
      </c>
      <c r="AG24" s="40">
        <f>SUM(AG4:AG23)</f>
        <v>62527.3</v>
      </c>
      <c r="AH24" s="32">
        <f>SUM(AH4:AH23)</f>
        <v>24917.300000000003</v>
      </c>
      <c r="AI24" s="40">
        <f>SUM(AI4:AI23)</f>
        <v>61410.5</v>
      </c>
      <c r="AL24" s="9">
        <f>SUM(AL4:AL23)</f>
        <v>38797.4</v>
      </c>
      <c r="AM24" s="9">
        <f>SUM(AM4:AM23)</f>
        <v>21420.8</v>
      </c>
      <c r="AN24" s="9">
        <f>SUM(AN4:AN23)</f>
        <v>24898.8</v>
      </c>
      <c r="AO24" s="9">
        <f>SUM(AO4:AO23)</f>
        <v>29231.199999999997</v>
      </c>
      <c r="AT24" s="1">
        <f>SUM(AT4:AT23)</f>
        <v>4155.870000000001</v>
      </c>
      <c r="AU24" s="40">
        <f>SUM(AU4:AU23)</f>
        <v>123467.00000000003</v>
      </c>
      <c r="AV24" s="4">
        <f>SUM(AV4:AV23)</f>
        <v>3803.0100000000007</v>
      </c>
      <c r="AW24" s="1">
        <f>SUM(AW4:AW23)</f>
        <v>127794.99999999997</v>
      </c>
      <c r="CE24" s="12">
        <f aca="true" t="shared" si="12" ref="CE24:CL24">SUM(CE4:CE23)</f>
        <v>0</v>
      </c>
      <c r="CF24" s="12">
        <f t="shared" si="12"/>
        <v>0</v>
      </c>
      <c r="CG24" s="12">
        <f t="shared" si="12"/>
        <v>1</v>
      </c>
      <c r="CH24" s="12">
        <f t="shared" si="12"/>
        <v>2</v>
      </c>
      <c r="CI24" s="12">
        <f t="shared" si="12"/>
        <v>6</v>
      </c>
      <c r="CJ24" s="12">
        <f t="shared" si="12"/>
        <v>6</v>
      </c>
      <c r="CK24" s="12">
        <f t="shared" si="12"/>
        <v>5</v>
      </c>
      <c r="CL24" s="12">
        <f t="shared" si="12"/>
        <v>0</v>
      </c>
    </row>
  </sheetData>
  <sheetProtection/>
  <autoFilter ref="Y1:Y24"/>
  <mergeCells count="21">
    <mergeCell ref="B2:B3"/>
    <mergeCell ref="AT2:AY2"/>
    <mergeCell ref="W2:AA2"/>
    <mergeCell ref="AR2:AS2"/>
    <mergeCell ref="AZ2:BE2"/>
    <mergeCell ref="CB2:CC2"/>
    <mergeCell ref="BS2:BW2"/>
    <mergeCell ref="AB2:AE2"/>
    <mergeCell ref="BH2:BN2"/>
    <mergeCell ref="BZ2:CA2"/>
    <mergeCell ref="O2:R2"/>
    <mergeCell ref="BO2:BP2"/>
    <mergeCell ref="BQ2:BR2"/>
    <mergeCell ref="AF2:AK2"/>
    <mergeCell ref="BX2:BY2"/>
    <mergeCell ref="BF2:BG2"/>
    <mergeCell ref="B1:O1"/>
    <mergeCell ref="C2:I2"/>
    <mergeCell ref="J2:N2"/>
    <mergeCell ref="AL2:AQ2"/>
    <mergeCell ref="S2:V2"/>
  </mergeCells>
  <printOptions/>
  <pageMargins left="0.2362204724409449" right="0.1968503937007874" top="0.984251968503937" bottom="0.15748031496062992" header="0.5118110236220472" footer="0.5118110236220472"/>
  <pageSetup fitToWidth="0" fitToHeight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" sqref="H1:H20"/>
    </sheetView>
  </sheetViews>
  <sheetFormatPr defaultColWidth="9.00390625" defaultRowHeight="12.75"/>
  <sheetData>
    <row r="1" spans="1:8" ht="12.75">
      <c r="A1" s="79">
        <v>1825.86</v>
      </c>
      <c r="C1" s="80">
        <v>62.4</v>
      </c>
      <c r="D1" s="80">
        <v>210.6</v>
      </c>
      <c r="E1">
        <f>SUM(C1:D1)</f>
        <v>273</v>
      </c>
      <c r="G1" s="81">
        <f>A1+E1</f>
        <v>2098.8599999999997</v>
      </c>
      <c r="H1" s="82">
        <v>2098.9</v>
      </c>
    </row>
    <row r="2" spans="1:8" ht="12.75">
      <c r="A2" s="79">
        <v>4598.9</v>
      </c>
      <c r="C2" s="80">
        <v>466.4</v>
      </c>
      <c r="D2" s="80">
        <v>1575.8</v>
      </c>
      <c r="E2">
        <f aca="true" t="shared" si="0" ref="E2:E20">SUM(C2:D2)</f>
        <v>2042.1999999999998</v>
      </c>
      <c r="G2" s="81">
        <f>A2+E2</f>
        <v>6641.099999999999</v>
      </c>
      <c r="H2" s="82">
        <v>6641.1</v>
      </c>
    </row>
    <row r="3" spans="1:8" ht="12.75">
      <c r="A3" s="79">
        <v>1769.9</v>
      </c>
      <c r="C3" s="80">
        <v>83.1</v>
      </c>
      <c r="D3" s="80">
        <v>282.1</v>
      </c>
      <c r="E3">
        <f t="shared" si="0"/>
        <v>365.20000000000005</v>
      </c>
      <c r="G3" s="81">
        <f aca="true" t="shared" si="1" ref="G3:G20">A3+E3</f>
        <v>2135.1000000000004</v>
      </c>
      <c r="H3" s="82">
        <v>2135.1</v>
      </c>
    </row>
    <row r="4" spans="1:8" ht="12.75">
      <c r="A4" s="79">
        <v>1634.99</v>
      </c>
      <c r="C4" s="80">
        <v>66.6</v>
      </c>
      <c r="D4" s="80">
        <v>225.2</v>
      </c>
      <c r="E4">
        <f t="shared" si="0"/>
        <v>291.79999999999995</v>
      </c>
      <c r="G4" s="81">
        <f t="shared" si="1"/>
        <v>1926.79</v>
      </c>
      <c r="H4" s="82">
        <v>1926.8</v>
      </c>
    </row>
    <row r="5" spans="1:8" ht="12.75">
      <c r="A5" s="79">
        <v>2044.6</v>
      </c>
      <c r="C5" s="80">
        <v>87.9</v>
      </c>
      <c r="D5" s="80">
        <v>296.5</v>
      </c>
      <c r="E5">
        <f t="shared" si="0"/>
        <v>384.4</v>
      </c>
      <c r="G5" s="81">
        <f t="shared" si="1"/>
        <v>2429</v>
      </c>
      <c r="H5" s="82">
        <v>2429</v>
      </c>
    </row>
    <row r="6" spans="1:8" ht="12.75">
      <c r="A6" s="79">
        <v>1902.5</v>
      </c>
      <c r="C6" s="80">
        <v>82.5</v>
      </c>
      <c r="D6" s="80">
        <v>277.7</v>
      </c>
      <c r="E6">
        <f t="shared" si="0"/>
        <v>360.2</v>
      </c>
      <c r="G6" s="81">
        <f t="shared" si="1"/>
        <v>2262.7</v>
      </c>
      <c r="H6" s="82">
        <v>2262.7</v>
      </c>
    </row>
    <row r="7" spans="1:8" ht="12.75">
      <c r="A7" s="79">
        <v>3110.4</v>
      </c>
      <c r="C7" s="80">
        <v>119.4</v>
      </c>
      <c r="D7" s="80">
        <v>402.9</v>
      </c>
      <c r="E7">
        <f t="shared" si="0"/>
        <v>522.3</v>
      </c>
      <c r="G7" s="81">
        <f t="shared" si="1"/>
        <v>3632.7</v>
      </c>
      <c r="H7" s="82">
        <v>3632.7</v>
      </c>
    </row>
    <row r="8" spans="1:8" ht="12.75">
      <c r="A8" s="79">
        <v>321</v>
      </c>
      <c r="C8" s="80">
        <v>184</v>
      </c>
      <c r="D8" s="80">
        <v>623.2</v>
      </c>
      <c r="E8">
        <f t="shared" si="0"/>
        <v>807.2</v>
      </c>
      <c r="G8" s="81">
        <f t="shared" si="1"/>
        <v>1128.2</v>
      </c>
      <c r="H8" s="82">
        <v>1128.2</v>
      </c>
    </row>
    <row r="9" spans="1:8" ht="12.75">
      <c r="A9" s="79">
        <v>2638.028</v>
      </c>
      <c r="C9" s="80">
        <v>77.7</v>
      </c>
      <c r="D9" s="80">
        <v>260.7</v>
      </c>
      <c r="E9">
        <f t="shared" si="0"/>
        <v>338.4</v>
      </c>
      <c r="G9" s="81">
        <f t="shared" si="1"/>
        <v>2976.428</v>
      </c>
      <c r="H9" s="82">
        <v>2976.4</v>
      </c>
    </row>
    <row r="10" spans="1:8" ht="12.75">
      <c r="A10" s="79">
        <v>4555.61</v>
      </c>
      <c r="C10" s="80">
        <v>155.7</v>
      </c>
      <c r="D10" s="80">
        <v>525</v>
      </c>
      <c r="E10">
        <f t="shared" si="0"/>
        <v>680.7</v>
      </c>
      <c r="G10" s="81">
        <f t="shared" si="1"/>
        <v>5236.3099999999995</v>
      </c>
      <c r="H10" s="82">
        <v>5236.3</v>
      </c>
    </row>
    <row r="11" spans="1:8" ht="12.75">
      <c r="A11" s="79">
        <v>2780.3</v>
      </c>
      <c r="C11" s="80">
        <v>93.5</v>
      </c>
      <c r="D11" s="80">
        <v>313.9</v>
      </c>
      <c r="E11">
        <f t="shared" si="0"/>
        <v>407.4</v>
      </c>
      <c r="G11" s="81">
        <f t="shared" si="1"/>
        <v>3187.7000000000003</v>
      </c>
      <c r="H11" s="82">
        <v>3187.7</v>
      </c>
    </row>
    <row r="12" spans="1:8" ht="12.75">
      <c r="A12" s="79">
        <v>3194.4</v>
      </c>
      <c r="C12" s="80">
        <v>103.4</v>
      </c>
      <c r="D12" s="80">
        <v>348.1</v>
      </c>
      <c r="E12">
        <f t="shared" si="0"/>
        <v>451.5</v>
      </c>
      <c r="G12" s="81">
        <f t="shared" si="1"/>
        <v>3645.9</v>
      </c>
      <c r="H12" s="82">
        <v>3645.8</v>
      </c>
    </row>
    <row r="13" spans="1:8" ht="12.75">
      <c r="A13" s="79">
        <v>1665.77</v>
      </c>
      <c r="C13" s="80">
        <v>100.5</v>
      </c>
      <c r="D13" s="80">
        <v>338.9</v>
      </c>
      <c r="E13">
        <f t="shared" si="0"/>
        <v>439.4</v>
      </c>
      <c r="G13" s="81">
        <f t="shared" si="1"/>
        <v>2105.17</v>
      </c>
      <c r="H13" s="82">
        <v>2105.2</v>
      </c>
    </row>
    <row r="14" spans="1:8" ht="12.75">
      <c r="A14" s="79">
        <v>2030</v>
      </c>
      <c r="C14" s="80">
        <v>57.1</v>
      </c>
      <c r="D14" s="80">
        <v>192</v>
      </c>
      <c r="E14">
        <f t="shared" si="0"/>
        <v>249.1</v>
      </c>
      <c r="G14" s="81">
        <f t="shared" si="1"/>
        <v>2279.1</v>
      </c>
      <c r="H14" s="82">
        <v>2279.1</v>
      </c>
    </row>
    <row r="15" spans="1:8" ht="12.75">
      <c r="A15" s="79">
        <v>3212.9</v>
      </c>
      <c r="C15" s="80">
        <v>129</v>
      </c>
      <c r="D15" s="80">
        <v>434.4</v>
      </c>
      <c r="E15">
        <f t="shared" si="0"/>
        <v>563.4</v>
      </c>
      <c r="G15" s="81">
        <f t="shared" si="1"/>
        <v>3776.3</v>
      </c>
      <c r="H15" s="82">
        <v>3776.3</v>
      </c>
    </row>
    <row r="16" spans="1:8" ht="12.75">
      <c r="A16" s="79">
        <v>1941.3</v>
      </c>
      <c r="C16" s="80">
        <v>54.8</v>
      </c>
      <c r="D16" s="80">
        <v>184</v>
      </c>
      <c r="E16">
        <f t="shared" si="0"/>
        <v>238.8</v>
      </c>
      <c r="G16" s="81">
        <f t="shared" si="1"/>
        <v>2180.1</v>
      </c>
      <c r="H16" s="82">
        <v>2180.1</v>
      </c>
    </row>
    <row r="17" spans="1:8" ht="12.75">
      <c r="A17" s="79">
        <v>819.9</v>
      </c>
      <c r="C17" s="80">
        <v>31.6</v>
      </c>
      <c r="D17" s="80">
        <v>106.5</v>
      </c>
      <c r="E17">
        <f t="shared" si="0"/>
        <v>138.1</v>
      </c>
      <c r="G17" s="81">
        <f t="shared" si="1"/>
        <v>958</v>
      </c>
      <c r="H17" s="82">
        <v>958</v>
      </c>
    </row>
    <row r="18" spans="1:8" ht="12.75">
      <c r="A18" s="79">
        <v>1552.5</v>
      </c>
      <c r="C18" s="80">
        <v>48.4</v>
      </c>
      <c r="D18" s="80">
        <v>163</v>
      </c>
      <c r="E18">
        <f t="shared" si="0"/>
        <v>211.4</v>
      </c>
      <c r="G18" s="81">
        <f t="shared" si="1"/>
        <v>1763.9</v>
      </c>
      <c r="H18" s="82">
        <v>1763.9</v>
      </c>
    </row>
    <row r="19" spans="1:8" ht="12.75">
      <c r="A19" s="79">
        <v>7938.5</v>
      </c>
      <c r="C19" s="80">
        <v>309.6</v>
      </c>
      <c r="D19" s="80">
        <v>1044.5</v>
      </c>
      <c r="E19">
        <f t="shared" si="0"/>
        <v>1354.1</v>
      </c>
      <c r="G19" s="81">
        <f t="shared" si="1"/>
        <v>9292.6</v>
      </c>
      <c r="H19" s="82">
        <v>9292.6</v>
      </c>
    </row>
    <row r="20" spans="1:8" ht="12.75">
      <c r="A20" s="79">
        <v>2476.98</v>
      </c>
      <c r="C20" s="80">
        <v>90.4</v>
      </c>
      <c r="D20" s="80">
        <v>304</v>
      </c>
      <c r="E20">
        <f t="shared" si="0"/>
        <v>394.4</v>
      </c>
      <c r="G20" s="81">
        <f t="shared" si="1"/>
        <v>2871.38</v>
      </c>
      <c r="H20" s="82">
        <v>2871.4</v>
      </c>
    </row>
    <row r="21" spans="1:8" ht="12.75">
      <c r="A21">
        <f>SUM(A1:A20)</f>
        <v>52014.33800000001</v>
      </c>
      <c r="C21">
        <f>SUM(C1:C20)</f>
        <v>2404</v>
      </c>
      <c r="D21">
        <f>SUM(D1:D20)</f>
        <v>8108.999999999999</v>
      </c>
      <c r="E21">
        <f>SUM(E1:E20)</f>
        <v>10512.999999999998</v>
      </c>
      <c r="G21" s="81">
        <f>SUM(G1:G20)</f>
        <v>62527.337999999996</v>
      </c>
      <c r="H21">
        <f>SUM(H1:H20)</f>
        <v>62527.3</v>
      </c>
    </row>
    <row r="22" ht="12.75">
      <c r="D22">
        <f>C21+D21</f>
        <v>10513</v>
      </c>
    </row>
    <row r="24" ht="12.75">
      <c r="D24">
        <f>D22+A21</f>
        <v>62527.33800000001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2023-03-10T11:23:20Z</cp:lastPrinted>
  <dcterms:created xsi:type="dcterms:W3CDTF">2009-01-27T10:52:16Z</dcterms:created>
  <dcterms:modified xsi:type="dcterms:W3CDTF">2023-03-17T10:58:17Z</dcterms:modified>
  <cp:category/>
  <cp:version/>
  <cp:contentType/>
  <cp:contentStatus/>
</cp:coreProperties>
</file>